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truzioni" sheetId="1" state="visible" r:id="rId1"/>
    <sheet name="Impostazioni" sheetId="2" state="visible" r:id="rId2"/>
    <sheet name="Registro ore" sheetId="3" state="visible" r:id="rId3"/>
    <sheet name="Settimana" sheetId="4" state="visible" r:id="rId4"/>
    <sheet name="Riepilogo commesse" sheetId="5" state="visible" r:id="rId5"/>
    <sheet name="Riepilogo persone" sheetId="6" state="visible" r:id="rId6"/>
  </sheets>
  <definedNames>
    <definedName name="_xlnm.Print_Area" localSheetId="1">'Impostazioni'!$A$1:$G$78</definedName>
    <definedName name="_xlnm._FilterDatabase" localSheetId="2" hidden="1">'Registro ore'!$A$5:$M$505</definedName>
    <definedName name="_xlnm.Print_Titles" localSheetId="2">'Registro ore'!$5:$5</definedName>
    <definedName name="_xlnm.Print_Area" localSheetId="2">'Registro ore'!$A$1:$M$65</definedName>
    <definedName name="_xlnm.Print_Area" localSheetId="3">'Settimana'!$A$1:$L$37</definedName>
    <definedName name="_xlnm.Print_Titles" localSheetId="4">'Riepilogo commesse'!$6:$6</definedName>
    <definedName name="_xlnm.Print_Area" localSheetId="4">'Riepilogo commesse'!$A$1:$M$39</definedName>
    <definedName name="_xlnm.Print_Titles" localSheetId="5">'Riepilogo persone'!$6:$6</definedName>
    <definedName name="_xlnm.Print_Area" localSheetId="5">'Riepilogo persone'!$A$1:$I$29</definedName>
  </definedNames>
  <calcPr calcId="124519" fullCalcOnLoad="1"/>
</workbook>
</file>

<file path=xl/styles.xml><?xml version="1.0" encoding="utf-8"?>
<styleSheet xmlns="http://schemas.openxmlformats.org/spreadsheetml/2006/main">
  <numFmts count="9">
    <numFmt numFmtId="164" formatCode="#,##0.00 &quot;€&quot;"/>
    <numFmt numFmtId="165" formatCode="0.00;-0.00;&quot;&quot;"/>
    <numFmt numFmtId="166" formatCode="yyyy-mm-dd"/>
    <numFmt numFmtId="167" formatCode="dd/mm/yyyy"/>
    <numFmt numFmtId="168" formatCode="ddd dd/mm"/>
    <numFmt numFmtId="169" formatCode="0;-0;&quot;&quot;"/>
    <numFmt numFmtId="170" formatCode="0%;-0%;&quot;&quot;"/>
    <numFmt numFmtId="171" formatCode="#,##0 &quot;€&quot;"/>
    <numFmt numFmtId="172" formatCode="0.0"/>
  </numFmts>
  <fonts count="8">
    <font>
      <name val="Calibri"/>
      <family val="2"/>
      <color theme="1"/>
      <sz val="11"/>
      <scheme val="minor"/>
    </font>
    <font>
      <name val="Calibri"/>
      <b val="1"/>
      <color rgb="000F1222"/>
      <sz val="16"/>
    </font>
    <font>
      <name val="Calibri"/>
      <color rgb="006B7280"/>
      <sz val="10"/>
    </font>
    <font>
      <name val="Calibri"/>
      <color rgb="000F1222"/>
      <sz val="10"/>
    </font>
    <font>
      <name val="Calibri"/>
      <b val="1"/>
      <color rgb="000F1222"/>
      <sz val="10"/>
    </font>
    <font>
      <name val="Calibri"/>
      <b val="1"/>
      <color rgb="00FFFFFF"/>
      <sz val="10"/>
    </font>
    <font>
      <name val="Calibri"/>
      <color rgb="001F3A93"/>
      <sz val="10"/>
    </font>
    <font>
      <name val="Calibri"/>
      <b val="1"/>
      <color rgb="006B7280"/>
      <sz val="9"/>
    </font>
  </fonts>
  <fills count="6">
    <fill>
      <patternFill/>
    </fill>
    <fill>
      <patternFill patternType="gray125"/>
    </fill>
    <fill>
      <patternFill patternType="solid">
        <fgColor rgb="00787FF6"/>
      </patternFill>
    </fill>
    <fill>
      <patternFill patternType="solid">
        <fgColor rgb="00FFF8DC"/>
      </patternFill>
    </fill>
    <fill>
      <patternFill patternType="solid">
        <fgColor rgb="00F3F4F6"/>
      </patternFill>
    </fill>
    <fill>
      <patternFill patternType="solid">
        <fgColor rgb="00EEEFFE"/>
      </patternFill>
    </fill>
  </fills>
  <borders count="3">
    <border>
      <left/>
      <right/>
      <top/>
      <bottom/>
      <diagonal/>
    </border>
    <border>
      <left style="thin">
        <color rgb="00D6D8E1"/>
      </left>
      <right style="thin">
        <color rgb="00D6D8E1"/>
      </right>
      <top style="thin">
        <color rgb="00D6D8E1"/>
      </top>
      <bottom style="thin">
        <color rgb="00D6D8E1"/>
      </bottom>
    </border>
    <border>
      <bottom style="thin">
        <color rgb="000F1222"/>
      </bottom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1" fillId="0" borderId="0" pivotButton="0" quotePrefix="0" xfId="0"/>
    <xf numFmtId="0" fontId="2" fillId="0" borderId="0" pivotButton="0" quotePrefix="0" xfId="0"/>
    <xf numFmtId="0" fontId="4" fillId="0" borderId="0" pivotButton="0" quotePrefix="0" xfId="0"/>
    <xf numFmtId="0" fontId="5" fillId="2" borderId="1" applyAlignment="1" pivotButton="0" quotePrefix="0" xfId="0">
      <alignment horizontal="center" vertical="center" wrapText="1"/>
    </xf>
    <xf numFmtId="0" fontId="6" fillId="3" borderId="1" applyAlignment="1" pivotButton="0" quotePrefix="0" xfId="0">
      <alignment horizontal="left" vertical="center" wrapText="1"/>
    </xf>
    <xf numFmtId="164" fontId="6" fillId="3" borderId="1" applyAlignment="1" pivotButton="0" quotePrefix="0" xfId="0">
      <alignment horizontal="left" vertical="center" wrapText="1"/>
    </xf>
    <xf numFmtId="1" fontId="6" fillId="3" borderId="1" applyAlignment="1" pivotButton="0" quotePrefix="0" xfId="0">
      <alignment horizontal="left" vertical="center" wrapText="1"/>
    </xf>
    <xf numFmtId="165" fontId="4" fillId="4" borderId="1" pivotButton="0" quotePrefix="0" xfId="0"/>
    <xf numFmtId="165" fontId="4" fillId="4" borderId="1" applyAlignment="1" pivotButton="0" quotePrefix="0" xfId="0">
      <alignment horizontal="left"/>
    </xf>
    <xf numFmtId="167" fontId="6" fillId="3" borderId="1" applyAlignment="1" pivotButton="0" quotePrefix="0" xfId="0">
      <alignment horizontal="left" vertical="center" wrapText="1"/>
    </xf>
    <xf numFmtId="0" fontId="3" fillId="4" borderId="1" pivotButton="0" quotePrefix="0" xfId="0"/>
    <xf numFmtId="165" fontId="6" fillId="3" borderId="1" applyAlignment="1" pivotButton="0" quotePrefix="0" xfId="0">
      <alignment horizontal="left" vertical="center" wrapText="1"/>
    </xf>
    <xf numFmtId="164" fontId="3" fillId="4" borderId="1" pivotButton="0" quotePrefix="0" xfId="0"/>
    <xf numFmtId="1" fontId="3" fillId="4" borderId="1" pivotButton="0" quotePrefix="0" xfId="0"/>
    <xf numFmtId="0" fontId="3" fillId="0" borderId="0" pivotButton="0" quotePrefix="0" xfId="0"/>
    <xf numFmtId="168" fontId="5" fillId="2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horizontal="left" vertical="center" wrapText="1"/>
    </xf>
    <xf numFmtId="165" fontId="3" fillId="0" borderId="1" applyAlignment="1" pivotButton="0" quotePrefix="0" xfId="0">
      <alignment horizontal="center" vertical="center" wrapText="1"/>
    </xf>
    <xf numFmtId="165" fontId="4" fillId="4" borderId="1" applyAlignment="1" pivotButton="0" quotePrefix="0" xfId="0">
      <alignment horizontal="center" vertical="center" wrapText="1"/>
    </xf>
    <xf numFmtId="165" fontId="3" fillId="4" borderId="1" applyAlignment="1" pivotButton="0" quotePrefix="0" xfId="0">
      <alignment horizontal="center" vertical="center" wrapText="1"/>
    </xf>
    <xf numFmtId="0" fontId="4" fillId="5" borderId="0" pivotButton="0" quotePrefix="0" xfId="0"/>
    <xf numFmtId="0" fontId="7" fillId="0" borderId="0" pivotButton="0" quotePrefix="0" xfId="0"/>
    <xf numFmtId="0" fontId="6" fillId="3" borderId="1" applyAlignment="1" pivotButton="0" quotePrefix="0" xfId="0">
      <alignment vertical="top" wrapText="1"/>
    </xf>
    <xf numFmtId="0" fontId="0" fillId="0" borderId="2" pivotButton="0" quotePrefix="0" xfId="0"/>
    <xf numFmtId="0" fontId="4" fillId="0" borderId="0" applyAlignment="1" pivotButton="0" quotePrefix="0" xfId="0">
      <alignment horizontal="right"/>
    </xf>
    <xf numFmtId="0" fontId="3" fillId="0" borderId="1" pivotButton="0" quotePrefix="0" xfId="0"/>
    <xf numFmtId="169" fontId="3" fillId="0" borderId="1" pivotButton="0" quotePrefix="0" xfId="0"/>
    <xf numFmtId="165" fontId="3" fillId="4" borderId="1" pivotButton="0" quotePrefix="0" xfId="0"/>
    <xf numFmtId="170" fontId="3" fillId="4" borderId="1" pivotButton="0" quotePrefix="0" xfId="0"/>
    <xf numFmtId="171" fontId="3" fillId="4" borderId="1" pivotButton="0" quotePrefix="0" xfId="0"/>
    <xf numFmtId="1" fontId="4" fillId="4" borderId="1" pivotButton="0" quotePrefix="0" xfId="0"/>
    <xf numFmtId="170" fontId="4" fillId="4" borderId="1" pivotButton="0" quotePrefix="0" xfId="0"/>
    <xf numFmtId="171" fontId="4" fillId="4" borderId="1" pivotButton="0" quotePrefix="0" xfId="0"/>
    <xf numFmtId="172" fontId="3" fillId="4" borderId="1" pivotButton="0" quotePrefix="0" xfId="0"/>
  </cellXfs>
  <cellStyles count="1">
    <cellStyle name="Normal" xfId="0" builtinId="0" hidden="0"/>
  </cellStyles>
  <dxfs count="2">
    <dxf>
      <fill>
        <patternFill patternType="solid">
          <fgColor rgb="00FDE2E2"/>
        </patternFill>
      </fill>
    </dxf>
    <dxf>
      <fill>
        <patternFill patternType="solid">
          <fgColor rgb="00FEF3C7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25"/>
  <sheetViews>
    <sheetView showGridLines="0"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Modello timesheet: il foglio ore per commessa</t>
        </is>
      </c>
    </row>
    <row r="2">
      <c r="A2" s="2" t="inlineStr">
        <is>
          <t>Chi ha lavorato, quante ore, su quale commessa e con quale attività. Poi i riepiloghi per commessa e per persona, e la settimana da stampare e firmare.</t>
        </is>
      </c>
    </row>
    <row r="3">
      <c r="A3" s="3" t="inlineStr"/>
    </row>
    <row r="4">
      <c r="A4" s="4" t="inlineStr">
        <is>
          <t>Come si usa</t>
        </is>
      </c>
    </row>
    <row r="5">
      <c r="A5" s="3" t="inlineStr">
        <is>
          <t>1. «Impostazioni»: scrivi le persone (con il costo orario), le commesse (con il tipo di fatturazione, la tariffa oraria e il budget di ore) e le attività. Le celle gialle sono da compilare, le grigie si calcolano.</t>
        </is>
      </c>
    </row>
    <row r="6">
      <c r="A6" s="3" t="inlineStr">
        <is>
          <t>2. «Registro ore»: una riga per ogni blocco di lavoro. Data, persona, commessa, attività, una descrizione breve, le ore e se sono fatturabili. Cliente, costo e valore si calcolano da soli.</t>
        </is>
      </c>
    </row>
    <row r="7">
      <c r="A7" s="3" t="inlineStr">
        <is>
          <t>3. «Settimana»: scegli la persona e il lunedì della settimana. Il foglio somma le ore per commessa e per giorno ed è pronto da stampare (A4 orizzontale) con lo spazio per le firme.</t>
        </is>
      </c>
    </row>
    <row r="8">
      <c r="A8" s="3" t="inlineStr">
        <is>
          <t>4. «Riepilogo commesse» e «Riepilogo persone»: scrivi il periodo (dal, al) o lasciali vuoti per vedere tutto il registro.</t>
        </is>
      </c>
    </row>
    <row r="9">
      <c r="A9" s="3" t="inlineStr"/>
    </row>
    <row r="10">
      <c r="A10" s="4" t="inlineStr">
        <is>
          <t>Le regole</t>
        </is>
      </c>
    </row>
    <row r="11">
      <c r="A11" s="3" t="inlineStr">
        <is>
          <t>Le ore si scrivono in decimali: 7,5 vuol dire sette ore e mezza, 0,25 un quarto d'ora. Così si sommano e si moltiplicano per il costo orario senza conversioni.</t>
        </is>
      </c>
    </row>
    <row r="12">
      <c r="A12" s="3" t="inlineStr">
        <is>
          <t>Costo = ore × costo orario della persona. Valore delle ore fatturabili = ore fatturabili × tariffa oraria della commessa.</t>
        </is>
      </c>
    </row>
    <row r="13">
      <c r="A13" s="3" t="inlineStr">
        <is>
          <t>Per le commesse a corpo o a canone la tariffa serve solo a dare un valore alle ore (quanto varrebbero a listino): la fattura segue il contratto, non le ore.</t>
        </is>
      </c>
    </row>
    <row r="14">
      <c r="A14" s="3" t="inlineStr">
        <is>
          <t>«% budget usato» confronta le ore registrate con il budget di ore della commessa: il colore diventa ambra oltre l'80% e rosso oltre il 100%.</t>
        </is>
      </c>
    </row>
    <row r="15">
      <c r="A15" s="3" t="inlineStr">
        <is>
          <t>«Utilizzo» (Riepilogo persone) = ore fatturabili ÷ ore contrattuali del periodo. Le ore contrattuali del periodo sono le ore settimanali × le settimane fra le due date.</t>
        </is>
      </c>
    </row>
    <row r="16">
      <c r="A16" s="3" t="inlineStr">
        <is>
          <t>Il «Registro ore» stampa le prime 60 righe. Per stamparne di più cambia l'area di stampa (Layout di pagina &gt; Area di stampa) o filtra le righe che ti servono.</t>
        </is>
      </c>
    </row>
    <row r="17">
      <c r="A17" s="3" t="inlineStr"/>
    </row>
    <row r="18">
      <c r="A18" s="4" t="inlineStr">
        <is>
          <t>I dati di esempio</t>
        </is>
      </c>
    </row>
    <row r="19">
      <c r="A19" s="3" t="inlineStr">
        <is>
          <t>Le persone (Giulia Rossi, Marco Neri, Sara Galli), le aziende (Alfa Srl, Beta Spa, Gamma Srl, Delta Srl) e i numeri sono inventati, per mostrare come si legge il file. Scrivi sopra le celle gialle o cancellale.</t>
        </is>
      </c>
    </row>
    <row r="20">
      <c r="A20" s="3" t="inlineStr"/>
    </row>
    <row r="21">
      <c r="A21" s="4" t="inlineStr">
        <is>
          <t>Cosa non fa</t>
        </is>
      </c>
    </row>
    <row r="22">
      <c r="A22" s="3" t="inlineStr">
        <is>
          <t>Non è il foglio presenze: il calendario delle presenze del libro unico del lavoro è un registro diverso, con regole sue. Qui si registrano le ore sulle commesse.</t>
        </is>
      </c>
    </row>
    <row r="23">
      <c r="A23" s="3" t="inlineStr">
        <is>
          <t>Non blocca le modifiche e non tiene traccia di chi ha cambiato cosa: se più persone lavorano sullo stesso file, conviene che ognuno abbia il suo registro e che una persona li raccolga.</t>
        </is>
      </c>
    </row>
    <row r="24">
      <c r="A24" s="3" t="inlineStr"/>
    </row>
    <row r="25">
      <c r="A25" s="2" t="inlineStr">
        <is>
          <t>Il file non contiene macro. Guida completa: https://talete365.com/risorse/articoli/modello-timesheet-excel/</t>
        </is>
      </c>
    </row>
  </sheetData>
  <pageMargins left="0.75" right="0.75" top="1" bottom="1" header="0.5" footer="0.5"/>
  <pageSetup orientation="portrait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" customWidth="1" min="1" max="1"/>
    <col width="26" customWidth="1" min="2" max="2"/>
    <col width="26" customWidth="1" min="3" max="3"/>
    <col width="30" customWidth="1" min="4" max="4"/>
    <col width="16" customWidth="1" min="5" max="5"/>
    <col width="14" customWidth="1" min="6" max="6"/>
    <col width="12" customWidth="1" min="7" max="7"/>
  </cols>
  <sheetData>
    <row r="1" ht="24" customHeight="1">
      <c r="A1" s="5" t="inlineStr">
        <is>
          <t>Impostazioni</t>
        </is>
      </c>
    </row>
    <row r="2">
      <c r="A2" s="6" t="inlineStr">
        <is>
          <t>Persone, commesse e attività: gli elenchi che il registro usa nelle tendine. Celle gialle da compilare.</t>
        </is>
      </c>
    </row>
    <row r="4">
      <c r="B4" s="7" t="inlineStr">
        <is>
          <t>Persone</t>
        </is>
      </c>
    </row>
    <row r="5" ht="32" customHeight="1">
      <c r="B5" s="8" t="inlineStr">
        <is>
          <t>Nome</t>
        </is>
      </c>
      <c r="C5" s="8" t="inlineStr">
        <is>
          <t>Ruolo</t>
        </is>
      </c>
      <c r="D5" s="8" t="inlineStr">
        <is>
          <t>Costo orario (€)</t>
        </is>
      </c>
      <c r="E5" s="8" t="inlineStr">
        <is>
          <t>Ore contrattuali a settimana</t>
        </is>
      </c>
    </row>
    <row r="6">
      <c r="B6" s="9" t="inlineStr">
        <is>
          <t>Giulia Rossi</t>
        </is>
      </c>
      <c r="C6" s="9" t="inlineStr">
        <is>
          <t>Project manager</t>
        </is>
      </c>
      <c r="D6" s="10" t="n">
        <v>42</v>
      </c>
      <c r="E6" s="11" t="n">
        <v>40</v>
      </c>
    </row>
    <row r="7">
      <c r="B7" s="9" t="inlineStr">
        <is>
          <t>Marco Neri</t>
        </is>
      </c>
      <c r="C7" s="9" t="inlineStr">
        <is>
          <t>Tecnico sistemista</t>
        </is>
      </c>
      <c r="D7" s="10" t="n">
        <v>31</v>
      </c>
      <c r="E7" s="11" t="n">
        <v>40</v>
      </c>
    </row>
    <row r="8">
      <c r="B8" s="9" t="inlineStr">
        <is>
          <t>Sara Galli</t>
        </is>
      </c>
      <c r="C8" s="9" t="inlineStr">
        <is>
          <t>Consulente applicativa</t>
        </is>
      </c>
      <c r="D8" s="10" t="n">
        <v>36</v>
      </c>
      <c r="E8" s="11" t="n">
        <v>40</v>
      </c>
    </row>
    <row r="9">
      <c r="B9" s="9" t="n"/>
      <c r="C9" s="9" t="n"/>
      <c r="D9" s="10" t="n"/>
      <c r="E9" s="11" t="n"/>
    </row>
    <row r="10">
      <c r="B10" s="9" t="n"/>
      <c r="C10" s="9" t="n"/>
      <c r="D10" s="10" t="n"/>
      <c r="E10" s="11" t="n"/>
    </row>
    <row r="11">
      <c r="B11" s="9" t="n"/>
      <c r="C11" s="9" t="n"/>
      <c r="D11" s="10" t="n"/>
      <c r="E11" s="11" t="n"/>
    </row>
    <row r="12">
      <c r="B12" s="9" t="n"/>
      <c r="C12" s="9" t="n"/>
      <c r="D12" s="10" t="n"/>
      <c r="E12" s="11" t="n"/>
    </row>
    <row r="13">
      <c r="B13" s="9" t="n"/>
      <c r="C13" s="9" t="n"/>
      <c r="D13" s="10" t="n"/>
      <c r="E13" s="11" t="n"/>
    </row>
    <row r="14">
      <c r="B14" s="9" t="n"/>
      <c r="C14" s="9" t="n"/>
      <c r="D14" s="10" t="n"/>
      <c r="E14" s="11" t="n"/>
    </row>
    <row r="15">
      <c r="B15" s="9" t="n"/>
      <c r="C15" s="9" t="n"/>
      <c r="D15" s="10" t="n"/>
      <c r="E15" s="11" t="n"/>
    </row>
    <row r="16">
      <c r="B16" s="9" t="n"/>
      <c r="C16" s="9" t="n"/>
      <c r="D16" s="10" t="n"/>
      <c r="E16" s="11" t="n"/>
    </row>
    <row r="17">
      <c r="B17" s="9" t="n"/>
      <c r="C17" s="9" t="n"/>
      <c r="D17" s="10" t="n"/>
      <c r="E17" s="11" t="n"/>
    </row>
    <row r="18">
      <c r="B18" s="9" t="n"/>
      <c r="C18" s="9" t="n"/>
      <c r="D18" s="10" t="n"/>
      <c r="E18" s="11" t="n"/>
    </row>
    <row r="19">
      <c r="B19" s="9" t="n"/>
      <c r="C19" s="9" t="n"/>
      <c r="D19" s="10" t="n"/>
      <c r="E19" s="11" t="n"/>
    </row>
    <row r="20">
      <c r="B20" s="9" t="n"/>
      <c r="C20" s="9" t="n"/>
      <c r="D20" s="10" t="n"/>
      <c r="E20" s="11" t="n"/>
    </row>
    <row r="21">
      <c r="B21" s="9" t="n"/>
      <c r="C21" s="9" t="n"/>
      <c r="D21" s="10" t="n"/>
      <c r="E21" s="11" t="n"/>
    </row>
    <row r="22">
      <c r="B22" s="9" t="n"/>
      <c r="C22" s="9" t="n"/>
      <c r="D22" s="10" t="n"/>
      <c r="E22" s="11" t="n"/>
    </row>
    <row r="23">
      <c r="B23" s="9" t="n"/>
      <c r="C23" s="9" t="n"/>
      <c r="D23" s="10" t="n"/>
      <c r="E23" s="11" t="n"/>
    </row>
    <row r="24">
      <c r="B24" s="9" t="n"/>
      <c r="C24" s="9" t="n"/>
      <c r="D24" s="10" t="n"/>
      <c r="E24" s="11" t="n"/>
    </row>
    <row r="25">
      <c r="B25" s="9" t="n"/>
      <c r="C25" s="9" t="n"/>
      <c r="D25" s="10" t="n"/>
      <c r="E25" s="11" t="n"/>
    </row>
    <row r="28">
      <c r="B28" s="7" t="inlineStr">
        <is>
          <t>Commesse</t>
        </is>
      </c>
    </row>
    <row r="29" ht="32" customHeight="1">
      <c r="B29" s="8" t="inlineStr">
        <is>
          <t>Codice</t>
        </is>
      </c>
      <c r="C29" s="8" t="inlineStr">
        <is>
          <t>Cliente</t>
        </is>
      </c>
      <c r="D29" s="8" t="inlineStr">
        <is>
          <t>Descrizione</t>
        </is>
      </c>
      <c r="E29" s="8" t="inlineStr">
        <is>
          <t>Tipo di fatturazione</t>
        </is>
      </c>
      <c r="F29" s="8" t="inlineStr">
        <is>
          <t>Tariffa oraria (€)</t>
        </is>
      </c>
      <c r="G29" s="8" t="inlineStr">
        <is>
          <t>Budget ore</t>
        </is>
      </c>
    </row>
    <row r="30">
      <c r="B30" s="9" t="inlineStr">
        <is>
          <t>C-101</t>
        </is>
      </c>
      <c r="C30" s="9" t="inlineStr">
        <is>
          <t>Alfa Srl</t>
        </is>
      </c>
      <c r="D30" s="9" t="inlineStr">
        <is>
          <t>Migrazione server e posta</t>
        </is>
      </c>
      <c r="E30" s="9" t="inlineStr">
        <is>
          <t>A corpo</t>
        </is>
      </c>
      <c r="F30" s="10" t="n">
        <v>70</v>
      </c>
      <c r="G30" s="11" t="n">
        <v>120</v>
      </c>
    </row>
    <row r="31">
      <c r="B31" s="9" t="inlineStr">
        <is>
          <t>C-102</t>
        </is>
      </c>
      <c r="C31" s="9" t="inlineStr">
        <is>
          <t>Beta Spa</t>
        </is>
      </c>
      <c r="D31" s="9" t="inlineStr">
        <is>
          <t>Assistenza gestita a canone</t>
        </is>
      </c>
      <c r="E31" s="9" t="inlineStr">
        <is>
          <t>A canone</t>
        </is>
      </c>
      <c r="F31" s="10" t="n">
        <v>60</v>
      </c>
      <c r="G31" s="11" t="n">
        <v>24</v>
      </c>
    </row>
    <row r="32">
      <c r="B32" s="9" t="inlineStr">
        <is>
          <t>C-103</t>
        </is>
      </c>
      <c r="C32" s="9" t="inlineStr">
        <is>
          <t>Gamma Srl</t>
        </is>
      </c>
      <c r="D32" s="9" t="inlineStr">
        <is>
          <t>Pacchetto 40 ore di assistenza</t>
        </is>
      </c>
      <c r="E32" s="9" t="inlineStr">
        <is>
          <t>Pacchetto ore</t>
        </is>
      </c>
      <c r="F32" s="10" t="n">
        <v>60</v>
      </c>
      <c r="G32" s="11" t="n">
        <v>40</v>
      </c>
    </row>
    <row r="33">
      <c r="B33" s="9" t="inlineStr">
        <is>
          <t>C-104</t>
        </is>
      </c>
      <c r="C33" s="9" t="inlineStr">
        <is>
          <t>Delta Srl</t>
        </is>
      </c>
      <c r="D33" s="9" t="inlineStr">
        <is>
          <t>Consulenza gestionale</t>
        </is>
      </c>
      <c r="E33" s="9" t="inlineStr">
        <is>
          <t>A consuntivo</t>
        </is>
      </c>
      <c r="F33" s="10" t="n">
        <v>75</v>
      </c>
      <c r="G33" s="11" t="n">
        <v>60</v>
      </c>
    </row>
    <row r="34">
      <c r="B34" s="9" t="inlineStr">
        <is>
          <t>INT</t>
        </is>
      </c>
      <c r="C34" s="9" t="inlineStr">
        <is>
          <t>Interno</t>
        </is>
      </c>
      <c r="D34" s="9" t="inlineStr">
        <is>
          <t>Attività interne e formazione</t>
        </is>
      </c>
      <c r="E34" s="9" t="inlineStr">
        <is>
          <t>Interna</t>
        </is>
      </c>
      <c r="F34" s="10" t="n">
        <v>0</v>
      </c>
      <c r="G34" s="11" t="n"/>
    </row>
    <row r="35">
      <c r="B35" s="9" t="n"/>
      <c r="C35" s="9" t="n"/>
      <c r="D35" s="9" t="n"/>
      <c r="E35" s="9" t="n"/>
      <c r="F35" s="10" t="n"/>
      <c r="G35" s="11" t="n"/>
    </row>
    <row r="36">
      <c r="B36" s="9" t="n"/>
      <c r="C36" s="9" t="n"/>
      <c r="D36" s="9" t="n"/>
      <c r="E36" s="9" t="n"/>
      <c r="F36" s="10" t="n"/>
      <c r="G36" s="11" t="n"/>
    </row>
    <row r="37">
      <c r="B37" s="9" t="n"/>
      <c r="C37" s="9" t="n"/>
      <c r="D37" s="9" t="n"/>
      <c r="E37" s="9" t="n"/>
      <c r="F37" s="10" t="n"/>
      <c r="G37" s="11" t="n"/>
    </row>
    <row r="38">
      <c r="B38" s="9" t="n"/>
      <c r="C38" s="9" t="n"/>
      <c r="D38" s="9" t="n"/>
      <c r="E38" s="9" t="n"/>
      <c r="F38" s="10" t="n"/>
      <c r="G38" s="11" t="n"/>
    </row>
    <row r="39">
      <c r="B39" s="9" t="n"/>
      <c r="C39" s="9" t="n"/>
      <c r="D39" s="9" t="n"/>
      <c r="E39" s="9" t="n"/>
      <c r="F39" s="10" t="n"/>
      <c r="G39" s="11" t="n"/>
    </row>
    <row r="40">
      <c r="B40" s="9" t="n"/>
      <c r="C40" s="9" t="n"/>
      <c r="D40" s="9" t="n"/>
      <c r="E40" s="9" t="n"/>
      <c r="F40" s="10" t="n"/>
      <c r="G40" s="11" t="n"/>
    </row>
    <row r="41">
      <c r="B41" s="9" t="n"/>
      <c r="C41" s="9" t="n"/>
      <c r="D41" s="9" t="n"/>
      <c r="E41" s="9" t="n"/>
      <c r="F41" s="10" t="n"/>
      <c r="G41" s="11" t="n"/>
    </row>
    <row r="42">
      <c r="B42" s="9" t="n"/>
      <c r="C42" s="9" t="n"/>
      <c r="D42" s="9" t="n"/>
      <c r="E42" s="9" t="n"/>
      <c r="F42" s="10" t="n"/>
      <c r="G42" s="11" t="n"/>
    </row>
    <row r="43">
      <c r="B43" s="9" t="n"/>
      <c r="C43" s="9" t="n"/>
      <c r="D43" s="9" t="n"/>
      <c r="E43" s="9" t="n"/>
      <c r="F43" s="10" t="n"/>
      <c r="G43" s="11" t="n"/>
    </row>
    <row r="44">
      <c r="B44" s="9" t="n"/>
      <c r="C44" s="9" t="n"/>
      <c r="D44" s="9" t="n"/>
      <c r="E44" s="9" t="n"/>
      <c r="F44" s="10" t="n"/>
      <c r="G44" s="11" t="n"/>
    </row>
    <row r="45">
      <c r="B45" s="9" t="n"/>
      <c r="C45" s="9" t="n"/>
      <c r="D45" s="9" t="n"/>
      <c r="E45" s="9" t="n"/>
      <c r="F45" s="10" t="n"/>
      <c r="G45" s="11" t="n"/>
    </row>
    <row r="46">
      <c r="B46" s="9" t="n"/>
      <c r="C46" s="9" t="n"/>
      <c r="D46" s="9" t="n"/>
      <c r="E46" s="9" t="n"/>
      <c r="F46" s="10" t="n"/>
      <c r="G46" s="11" t="n"/>
    </row>
    <row r="47">
      <c r="B47" s="9" t="n"/>
      <c r="C47" s="9" t="n"/>
      <c r="D47" s="9" t="n"/>
      <c r="E47" s="9" t="n"/>
      <c r="F47" s="10" t="n"/>
      <c r="G47" s="11" t="n"/>
    </row>
    <row r="48">
      <c r="B48" s="9" t="n"/>
      <c r="C48" s="9" t="n"/>
      <c r="D48" s="9" t="n"/>
      <c r="E48" s="9" t="n"/>
      <c r="F48" s="10" t="n"/>
      <c r="G48" s="11" t="n"/>
    </row>
    <row r="49">
      <c r="B49" s="9" t="n"/>
      <c r="C49" s="9" t="n"/>
      <c r="D49" s="9" t="n"/>
      <c r="E49" s="9" t="n"/>
      <c r="F49" s="10" t="n"/>
      <c r="G49" s="11" t="n"/>
    </row>
    <row r="50">
      <c r="B50" s="9" t="n"/>
      <c r="C50" s="9" t="n"/>
      <c r="D50" s="9" t="n"/>
      <c r="E50" s="9" t="n"/>
      <c r="F50" s="10" t="n"/>
      <c r="G50" s="11" t="n"/>
    </row>
    <row r="51">
      <c r="B51" s="9" t="n"/>
      <c r="C51" s="9" t="n"/>
      <c r="D51" s="9" t="n"/>
      <c r="E51" s="9" t="n"/>
      <c r="F51" s="10" t="n"/>
      <c r="G51" s="11" t="n"/>
    </row>
    <row r="52">
      <c r="B52" s="9" t="n"/>
      <c r="C52" s="9" t="n"/>
      <c r="D52" s="9" t="n"/>
      <c r="E52" s="9" t="n"/>
      <c r="F52" s="10" t="n"/>
      <c r="G52" s="11" t="n"/>
    </row>
    <row r="53">
      <c r="B53" s="9" t="n"/>
      <c r="C53" s="9" t="n"/>
      <c r="D53" s="9" t="n"/>
      <c r="E53" s="9" t="n"/>
      <c r="F53" s="10" t="n"/>
      <c r="G53" s="11" t="n"/>
    </row>
    <row r="54">
      <c r="B54" s="9" t="n"/>
      <c r="C54" s="9" t="n"/>
      <c r="D54" s="9" t="n"/>
      <c r="E54" s="9" t="n"/>
      <c r="F54" s="10" t="n"/>
      <c r="G54" s="11" t="n"/>
    </row>
    <row r="55">
      <c r="B55" s="9" t="n"/>
      <c r="C55" s="9" t="n"/>
      <c r="D55" s="9" t="n"/>
      <c r="E55" s="9" t="n"/>
      <c r="F55" s="10" t="n"/>
      <c r="G55" s="11" t="n"/>
    </row>
    <row r="56">
      <c r="B56" s="9" t="n"/>
      <c r="C56" s="9" t="n"/>
      <c r="D56" s="9" t="n"/>
      <c r="E56" s="9" t="n"/>
      <c r="F56" s="10" t="n"/>
      <c r="G56" s="11" t="n"/>
    </row>
    <row r="57">
      <c r="B57" s="9" t="n"/>
      <c r="C57" s="9" t="n"/>
      <c r="D57" s="9" t="n"/>
      <c r="E57" s="9" t="n"/>
      <c r="F57" s="10" t="n"/>
      <c r="G57" s="11" t="n"/>
    </row>
    <row r="58">
      <c r="B58" s="9" t="n"/>
      <c r="C58" s="9" t="n"/>
      <c r="D58" s="9" t="n"/>
      <c r="E58" s="9" t="n"/>
      <c r="F58" s="10" t="n"/>
      <c r="G58" s="11" t="n"/>
    </row>
    <row r="59">
      <c r="B59" s="9" t="n"/>
      <c r="C59" s="9" t="n"/>
      <c r="D59" s="9" t="n"/>
      <c r="E59" s="9" t="n"/>
      <c r="F59" s="10" t="n"/>
      <c r="G59" s="11" t="n"/>
    </row>
    <row r="62">
      <c r="B62" s="7" t="inlineStr">
        <is>
          <t>Attività</t>
        </is>
      </c>
    </row>
    <row r="63" ht="32" customHeight="1">
      <c r="B63" s="8" t="inlineStr">
        <is>
          <t>Attività</t>
        </is>
      </c>
    </row>
    <row r="64">
      <c r="B64" s="9" t="inlineStr">
        <is>
          <t>Analisi</t>
        </is>
      </c>
    </row>
    <row r="65">
      <c r="B65" s="9" t="inlineStr">
        <is>
          <t>Progettazione</t>
        </is>
      </c>
    </row>
    <row r="66">
      <c r="B66" s="9" t="inlineStr">
        <is>
          <t>Sviluppo</t>
        </is>
      </c>
    </row>
    <row r="67">
      <c r="B67" s="9" t="inlineStr">
        <is>
          <t>Installazione</t>
        </is>
      </c>
    </row>
    <row r="68">
      <c r="B68" s="9" t="inlineStr">
        <is>
          <t>Configurazione</t>
        </is>
      </c>
    </row>
    <row r="69">
      <c r="B69" s="9" t="inlineStr">
        <is>
          <t>Assistenza</t>
        </is>
      </c>
    </row>
    <row r="70">
      <c r="B70" s="9" t="inlineStr">
        <is>
          <t>Formazione al cliente</t>
        </is>
      </c>
    </row>
    <row r="71">
      <c r="B71" s="9" t="inlineStr">
        <is>
          <t>Riunione</t>
        </is>
      </c>
    </row>
    <row r="72">
      <c r="B72" s="9" t="inlineStr">
        <is>
          <t>Trasferta</t>
        </is>
      </c>
    </row>
    <row r="73">
      <c r="B73" s="9" t="inlineStr">
        <is>
          <t>Commerciale</t>
        </is>
      </c>
    </row>
    <row r="74">
      <c r="B74" s="9" t="inlineStr">
        <is>
          <t>Amministrazione</t>
        </is>
      </c>
    </row>
    <row r="75">
      <c r="B75" s="9" t="inlineStr">
        <is>
          <t>Formazione interna</t>
        </is>
      </c>
    </row>
    <row r="76">
      <c r="B76" s="9" t="n"/>
    </row>
    <row r="77">
      <c r="B77" s="9" t="n"/>
    </row>
    <row r="78">
      <c r="B78" s="9" t="n"/>
    </row>
  </sheetData>
  <dataValidations count="1">
    <dataValidation sqref="E30:E59" showDropDown="0" showInputMessage="0" showErrorMessage="1" allowBlank="1" errorTitle="Valore non previsto" error="Scegli un valore dall'elenco." type="list">
      <formula1>"A corpo,A consuntivo,A canone,Pacchetto ore,Interna"</formula1>
    </dataValidation>
  </dataValidations>
  <printOptions horizontalCentered="1"/>
  <pageMargins left="0.4" right="0.4" top="0.5" bottom="0.5" header="0.2" footer="0.2"/>
  <pageSetup orientation="portrait" paperSize="9" fitToHeight="0" fitToWidth="1"/>
  <headerFooter>
    <oddHeader/>
    <oddFooter>&amp;C&amp;8 Pagina &amp;P di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M50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1" customWidth="1" min="1" max="1"/>
    <col width="16" customWidth="1" min="2" max="2"/>
    <col width="10" customWidth="1" min="3" max="3"/>
    <col width="14" customWidth="1" min="4" max="4"/>
    <col width="17" customWidth="1" min="5" max="5"/>
    <col width="44" customWidth="1" min="6" max="6"/>
    <col width="7" customWidth="1" min="7" max="7"/>
    <col width="10" customWidth="1" min="8" max="8"/>
    <col width="10" customWidth="1" min="9" max="9"/>
    <col width="11" customWidth="1" min="10" max="10"/>
    <col width="10" customWidth="1" min="11" max="11"/>
    <col width="12" customWidth="1" min="12" max="12"/>
    <col width="10" customWidth="1" min="13" max="13"/>
  </cols>
  <sheetData>
    <row r="1" ht="24" customHeight="1">
      <c r="A1" s="5" t="inlineStr">
        <is>
          <t>Registro ore</t>
        </is>
      </c>
    </row>
    <row r="2">
      <c r="A2" s="6" t="inlineStr">
        <is>
          <t>Una riga per ogni blocco di lavoro. Ore in decimali (7,5 = sette ore e mezza). Celle gialle da compilare, grigie calcolate.</t>
        </is>
      </c>
    </row>
    <row r="3">
      <c r="A3" s="7" t="inlineStr">
        <is>
          <t>Totale ore del registro</t>
        </is>
      </c>
      <c r="D3" s="12">
        <f>SUM(G6:G505)</f>
        <v/>
      </c>
      <c r="E3" s="7" t="inlineStr">
        <is>
          <t>di cui fatturabili</t>
        </is>
      </c>
      <c r="F3" s="13">
        <f>SUMIFS(G6:G505,H6:H505,"Sì")</f>
        <v/>
      </c>
    </row>
    <row r="5" ht="32" customHeight="1">
      <c r="A5" s="8" t="inlineStr">
        <is>
          <t>Data</t>
        </is>
      </c>
      <c r="B5" s="8" t="inlineStr">
        <is>
          <t>Persona</t>
        </is>
      </c>
      <c r="C5" s="8" t="inlineStr">
        <is>
          <t>Commessa</t>
        </is>
      </c>
      <c r="D5" s="8" t="inlineStr">
        <is>
          <t>Cliente</t>
        </is>
      </c>
      <c r="E5" s="8" t="inlineStr">
        <is>
          <t>Attività</t>
        </is>
      </c>
      <c r="F5" s="8" t="inlineStr">
        <is>
          <t>Descrizione del lavoro</t>
        </is>
      </c>
      <c r="G5" s="8" t="inlineStr">
        <is>
          <t>Ore</t>
        </is>
      </c>
      <c r="H5" s="8" t="inlineStr">
        <is>
          <t>Fatturabile</t>
        </is>
      </c>
      <c r="I5" s="8" t="inlineStr">
        <is>
          <t>Costo orario</t>
        </is>
      </c>
      <c r="J5" s="8" t="inlineStr">
        <is>
          <t>Costo</t>
        </is>
      </c>
      <c r="K5" s="8" t="inlineStr">
        <is>
          <t>Tariffa</t>
        </is>
      </c>
      <c r="L5" s="8" t="inlineStr">
        <is>
          <t>Valore fatturabile</t>
        </is>
      </c>
      <c r="M5" s="8" t="inlineStr">
        <is>
          <t>Settimana</t>
        </is>
      </c>
    </row>
    <row r="6">
      <c r="A6" s="14" t="n">
        <v>46286</v>
      </c>
      <c r="B6" s="9" t="inlineStr">
        <is>
          <t>Giulia Rossi</t>
        </is>
      </c>
      <c r="C6" s="9" t="inlineStr">
        <is>
          <t>C-101</t>
        </is>
      </c>
      <c r="D6" s="15">
        <f>IF(C6="","",IFERROR(INDEX(Impostazioni!$C$30:$C$59,MATCH(C6,Impostazioni!$B$30:$B$59,0)),"codice?"))</f>
        <v/>
      </c>
      <c r="E6" s="9" t="inlineStr">
        <is>
          <t>Analisi</t>
        </is>
      </c>
      <c r="F6" s="9" t="inlineStr">
        <is>
          <t>Riunione di avvio e piano di migrazione</t>
        </is>
      </c>
      <c r="G6" s="16" t="n">
        <v>3</v>
      </c>
      <c r="H6" s="9" t="inlineStr">
        <is>
          <t>Sì</t>
        </is>
      </c>
      <c r="I6" s="17">
        <f>IF(B6="","",IFERROR(INDEX(Impostazioni!$D$6:$D$25,MATCH(B6,Impostazioni!$B$6:$B$25,0)),0))</f>
        <v/>
      </c>
      <c r="J6" s="17">
        <f>IF(OR(G6="",I6=""),"",G6*I6)</f>
        <v/>
      </c>
      <c r="K6" s="17">
        <f>IF(OR(C6="",H6&lt;&gt;"Sì"),"",IFERROR(INDEX(Impostazioni!$F$30:$F$59,MATCH(C6,Impostazioni!$B$30:$B$59,0)),0))</f>
        <v/>
      </c>
      <c r="L6" s="17">
        <f>IF(OR(G6="",K6=""),"",G6*K6)</f>
        <v/>
      </c>
      <c r="M6" s="18">
        <f>IF(A6="","",WEEKNUM(A6,21))</f>
        <v/>
      </c>
    </row>
    <row r="7">
      <c r="A7" s="14" t="n">
        <v>46286</v>
      </c>
      <c r="B7" s="9" t="inlineStr">
        <is>
          <t>Giulia Rossi</t>
        </is>
      </c>
      <c r="C7" s="9" t="inlineStr">
        <is>
          <t>C-104</t>
        </is>
      </c>
      <c r="D7" s="15">
        <f>IF(C7="","",IFERROR(INDEX(Impostazioni!$C$30:$C$59,MATCH(C7,Impostazioni!$B$30:$B$59,0)),"codice?"))</f>
        <v/>
      </c>
      <c r="E7" s="9" t="inlineStr">
        <is>
          <t>Analisi</t>
        </is>
      </c>
      <c r="F7" s="9" t="inlineStr">
        <is>
          <t>Mappatura del ciclo attivo con l'amministrazione</t>
        </is>
      </c>
      <c r="G7" s="16" t="n">
        <v>4</v>
      </c>
      <c r="H7" s="9" t="inlineStr">
        <is>
          <t>Sì</t>
        </is>
      </c>
      <c r="I7" s="17">
        <f>IF(B7="","",IFERROR(INDEX(Impostazioni!$D$6:$D$25,MATCH(B7,Impostazioni!$B$6:$B$25,0)),0))</f>
        <v/>
      </c>
      <c r="J7" s="17">
        <f>IF(OR(G7="",I7=""),"",G7*I7)</f>
        <v/>
      </c>
      <c r="K7" s="17">
        <f>IF(OR(C7="",H7&lt;&gt;"Sì"),"",IFERROR(INDEX(Impostazioni!$F$30:$F$59,MATCH(C7,Impostazioni!$B$30:$B$59,0)),0))</f>
        <v/>
      </c>
      <c r="L7" s="17">
        <f>IF(OR(G7="",K7=""),"",G7*K7)</f>
        <v/>
      </c>
      <c r="M7" s="18">
        <f>IF(A7="","",WEEKNUM(A7,21))</f>
        <v/>
      </c>
    </row>
    <row r="8">
      <c r="A8" s="14" t="n">
        <v>46286</v>
      </c>
      <c r="B8" s="9" t="inlineStr">
        <is>
          <t>Giulia Rossi</t>
        </is>
      </c>
      <c r="C8" s="9" t="inlineStr">
        <is>
          <t>INT</t>
        </is>
      </c>
      <c r="D8" s="15">
        <f>IF(C8="","",IFERROR(INDEX(Impostazioni!$C$30:$C$59,MATCH(C8,Impostazioni!$B$30:$B$59,0)),"codice?"))</f>
        <v/>
      </c>
      <c r="E8" s="9" t="inlineStr">
        <is>
          <t>Riunione</t>
        </is>
      </c>
      <c r="F8" s="9" t="inlineStr">
        <is>
          <t>Riunione di pianificazione settimanale</t>
        </is>
      </c>
      <c r="G8" s="16" t="n">
        <v>1</v>
      </c>
      <c r="H8" s="9" t="inlineStr">
        <is>
          <t>No</t>
        </is>
      </c>
      <c r="I8" s="17">
        <f>IF(B8="","",IFERROR(INDEX(Impostazioni!$D$6:$D$25,MATCH(B8,Impostazioni!$B$6:$B$25,0)),0))</f>
        <v/>
      </c>
      <c r="J8" s="17">
        <f>IF(OR(G8="",I8=""),"",G8*I8)</f>
        <v/>
      </c>
      <c r="K8" s="17">
        <f>IF(OR(C8="",H8&lt;&gt;"Sì"),"",IFERROR(INDEX(Impostazioni!$F$30:$F$59,MATCH(C8,Impostazioni!$B$30:$B$59,0)),0))</f>
        <v/>
      </c>
      <c r="L8" s="17">
        <f>IF(OR(G8="",K8=""),"",G8*K8)</f>
        <v/>
      </c>
      <c r="M8" s="18">
        <f>IF(A8="","",WEEKNUM(A8,21))</f>
        <v/>
      </c>
    </row>
    <row r="9">
      <c r="A9" s="14" t="n">
        <v>46287</v>
      </c>
      <c r="B9" s="9" t="inlineStr">
        <is>
          <t>Giulia Rossi</t>
        </is>
      </c>
      <c r="C9" s="9" t="inlineStr">
        <is>
          <t>C-101</t>
        </is>
      </c>
      <c r="D9" s="15">
        <f>IF(C9="","",IFERROR(INDEX(Impostazioni!$C$30:$C$59,MATCH(C9,Impostazioni!$B$30:$B$59,0)),"codice?"))</f>
        <v/>
      </c>
      <c r="E9" s="9" t="inlineStr">
        <is>
          <t>Progettazione</t>
        </is>
      </c>
      <c r="F9" s="9" t="inlineStr">
        <is>
          <t>Piano di cutover e comunicazione agli utenti</t>
        </is>
      </c>
      <c r="G9" s="16" t="n">
        <v>5</v>
      </c>
      <c r="H9" s="9" t="inlineStr">
        <is>
          <t>Sì</t>
        </is>
      </c>
      <c r="I9" s="17">
        <f>IF(B9="","",IFERROR(INDEX(Impostazioni!$D$6:$D$25,MATCH(B9,Impostazioni!$B$6:$B$25,0)),0))</f>
        <v/>
      </c>
      <c r="J9" s="17">
        <f>IF(OR(G9="",I9=""),"",G9*I9)</f>
        <v/>
      </c>
      <c r="K9" s="17">
        <f>IF(OR(C9="",H9&lt;&gt;"Sì"),"",IFERROR(INDEX(Impostazioni!$F$30:$F$59,MATCH(C9,Impostazioni!$B$30:$B$59,0)),0))</f>
        <v/>
      </c>
      <c r="L9" s="17">
        <f>IF(OR(G9="",K9=""),"",G9*K9)</f>
        <v/>
      </c>
      <c r="M9" s="18">
        <f>IF(A9="","",WEEKNUM(A9,21))</f>
        <v/>
      </c>
    </row>
    <row r="10">
      <c r="A10" s="14" t="n">
        <v>46287</v>
      </c>
      <c r="B10" s="9" t="inlineStr">
        <is>
          <t>Giulia Rossi</t>
        </is>
      </c>
      <c r="C10" s="9" t="inlineStr">
        <is>
          <t>INT</t>
        </is>
      </c>
      <c r="D10" s="15">
        <f>IF(C10="","",IFERROR(INDEX(Impostazioni!$C$30:$C$59,MATCH(C10,Impostazioni!$B$30:$B$59,0)),"codice?"))</f>
        <v/>
      </c>
      <c r="E10" s="9" t="inlineStr">
        <is>
          <t>Commerciale</t>
        </is>
      </c>
      <c r="F10" s="9" t="inlineStr">
        <is>
          <t>Preventivo per un nuovo cliente</t>
        </is>
      </c>
      <c r="G10" s="16" t="n">
        <v>2.5</v>
      </c>
      <c r="H10" s="9" t="inlineStr">
        <is>
          <t>No</t>
        </is>
      </c>
      <c r="I10" s="17">
        <f>IF(B10="","",IFERROR(INDEX(Impostazioni!$D$6:$D$25,MATCH(B10,Impostazioni!$B$6:$B$25,0)),0))</f>
        <v/>
      </c>
      <c r="J10" s="17">
        <f>IF(OR(G10="",I10=""),"",G10*I10)</f>
        <v/>
      </c>
      <c r="K10" s="17">
        <f>IF(OR(C10="",H10&lt;&gt;"Sì"),"",IFERROR(INDEX(Impostazioni!$F$30:$F$59,MATCH(C10,Impostazioni!$B$30:$B$59,0)),0))</f>
        <v/>
      </c>
      <c r="L10" s="17">
        <f>IF(OR(G10="",K10=""),"",G10*K10)</f>
        <v/>
      </c>
      <c r="M10" s="18">
        <f>IF(A10="","",WEEKNUM(A10,21))</f>
        <v/>
      </c>
    </row>
    <row r="11">
      <c r="A11" s="14" t="n">
        <v>46288</v>
      </c>
      <c r="B11" s="9" t="inlineStr">
        <is>
          <t>Giulia Rossi</t>
        </is>
      </c>
      <c r="C11" s="9" t="inlineStr">
        <is>
          <t>C-104</t>
        </is>
      </c>
      <c r="D11" s="15">
        <f>IF(C11="","",IFERROR(INDEX(Impostazioni!$C$30:$C$59,MATCH(C11,Impostazioni!$B$30:$B$59,0)),"codice?"))</f>
        <v/>
      </c>
      <c r="E11" s="9" t="inlineStr">
        <is>
          <t>Configurazione</t>
        </is>
      </c>
      <c r="F11" s="9" t="inlineStr">
        <is>
          <t>Configurazione dei profili di fatturazione</t>
        </is>
      </c>
      <c r="G11" s="16" t="n">
        <v>6</v>
      </c>
      <c r="H11" s="9" t="inlineStr">
        <is>
          <t>Sì</t>
        </is>
      </c>
      <c r="I11" s="17">
        <f>IF(B11="","",IFERROR(INDEX(Impostazioni!$D$6:$D$25,MATCH(B11,Impostazioni!$B$6:$B$25,0)),0))</f>
        <v/>
      </c>
      <c r="J11" s="17">
        <f>IF(OR(G11="",I11=""),"",G11*I11)</f>
        <v/>
      </c>
      <c r="K11" s="17">
        <f>IF(OR(C11="",H11&lt;&gt;"Sì"),"",IFERROR(INDEX(Impostazioni!$F$30:$F$59,MATCH(C11,Impostazioni!$B$30:$B$59,0)),0))</f>
        <v/>
      </c>
      <c r="L11" s="17">
        <f>IF(OR(G11="",K11=""),"",G11*K11)</f>
        <v/>
      </c>
      <c r="M11" s="18">
        <f>IF(A11="","",WEEKNUM(A11,21))</f>
        <v/>
      </c>
    </row>
    <row r="12">
      <c r="A12" s="14" t="n">
        <v>46288</v>
      </c>
      <c r="B12" s="9" t="inlineStr">
        <is>
          <t>Giulia Rossi</t>
        </is>
      </c>
      <c r="C12" s="9" t="inlineStr">
        <is>
          <t>INT</t>
        </is>
      </c>
      <c r="D12" s="15">
        <f>IF(C12="","",IFERROR(INDEX(Impostazioni!$C$30:$C$59,MATCH(C12,Impostazioni!$B$30:$B$59,0)),"codice?"))</f>
        <v/>
      </c>
      <c r="E12" s="9" t="inlineStr">
        <is>
          <t>Amministrazione</t>
        </is>
      </c>
      <c r="F12" s="9" t="inlineStr">
        <is>
          <t>Controllo delle ore della settimana precedente</t>
        </is>
      </c>
      <c r="G12" s="16" t="n">
        <v>1.5</v>
      </c>
      <c r="H12" s="9" t="inlineStr">
        <is>
          <t>No</t>
        </is>
      </c>
      <c r="I12" s="17">
        <f>IF(B12="","",IFERROR(INDEX(Impostazioni!$D$6:$D$25,MATCH(B12,Impostazioni!$B$6:$B$25,0)),0))</f>
        <v/>
      </c>
      <c r="J12" s="17">
        <f>IF(OR(G12="",I12=""),"",G12*I12)</f>
        <v/>
      </c>
      <c r="K12" s="17">
        <f>IF(OR(C12="",H12&lt;&gt;"Sì"),"",IFERROR(INDEX(Impostazioni!$F$30:$F$59,MATCH(C12,Impostazioni!$B$30:$B$59,0)),0))</f>
        <v/>
      </c>
      <c r="L12" s="17">
        <f>IF(OR(G12="",K12=""),"",G12*K12)</f>
        <v/>
      </c>
      <c r="M12" s="18">
        <f>IF(A12="","",WEEKNUM(A12,21))</f>
        <v/>
      </c>
    </row>
    <row r="13">
      <c r="A13" s="14" t="n">
        <v>46289</v>
      </c>
      <c r="B13" s="9" t="inlineStr">
        <is>
          <t>Giulia Rossi</t>
        </is>
      </c>
      <c r="C13" s="9" t="inlineStr">
        <is>
          <t>C-101</t>
        </is>
      </c>
      <c r="D13" s="15">
        <f>IF(C13="","",IFERROR(INDEX(Impostazioni!$C$30:$C$59,MATCH(C13,Impostazioni!$B$30:$B$59,0)),"codice?"))</f>
        <v/>
      </c>
      <c r="E13" s="9" t="inlineStr">
        <is>
          <t>Riunione</t>
        </is>
      </c>
      <c r="F13" s="9" t="inlineStr">
        <is>
          <t>Stato avanzamento con il cliente</t>
        </is>
      </c>
      <c r="G13" s="16" t="n">
        <v>1.5</v>
      </c>
      <c r="H13" s="9" t="inlineStr">
        <is>
          <t>Sì</t>
        </is>
      </c>
      <c r="I13" s="17">
        <f>IF(B13="","",IFERROR(INDEX(Impostazioni!$D$6:$D$25,MATCH(B13,Impostazioni!$B$6:$B$25,0)),0))</f>
        <v/>
      </c>
      <c r="J13" s="17">
        <f>IF(OR(G13="",I13=""),"",G13*I13)</f>
        <v/>
      </c>
      <c r="K13" s="17">
        <f>IF(OR(C13="",H13&lt;&gt;"Sì"),"",IFERROR(INDEX(Impostazioni!$F$30:$F$59,MATCH(C13,Impostazioni!$B$30:$B$59,0)),0))</f>
        <v/>
      </c>
      <c r="L13" s="17">
        <f>IF(OR(G13="",K13=""),"",G13*K13)</f>
        <v/>
      </c>
      <c r="M13" s="18">
        <f>IF(A13="","",WEEKNUM(A13,21))</f>
        <v/>
      </c>
    </row>
    <row r="14">
      <c r="A14" s="14" t="n">
        <v>46289</v>
      </c>
      <c r="B14" s="9" t="inlineStr">
        <is>
          <t>Giulia Rossi</t>
        </is>
      </c>
      <c r="C14" s="9" t="inlineStr">
        <is>
          <t>C-104</t>
        </is>
      </c>
      <c r="D14" s="15">
        <f>IF(C14="","",IFERROR(INDEX(Impostazioni!$C$30:$C$59,MATCH(C14,Impostazioni!$B$30:$B$59,0)),"codice?"))</f>
        <v/>
      </c>
      <c r="E14" s="9" t="inlineStr">
        <is>
          <t>Formazione al cliente</t>
        </is>
      </c>
      <c r="F14" s="9" t="inlineStr">
        <is>
          <t>Formazione all'ufficio amministrazione</t>
        </is>
      </c>
      <c r="G14" s="16" t="n">
        <v>5</v>
      </c>
      <c r="H14" s="9" t="inlineStr">
        <is>
          <t>Sì</t>
        </is>
      </c>
      <c r="I14" s="17">
        <f>IF(B14="","",IFERROR(INDEX(Impostazioni!$D$6:$D$25,MATCH(B14,Impostazioni!$B$6:$B$25,0)),0))</f>
        <v/>
      </c>
      <c r="J14" s="17">
        <f>IF(OR(G14="",I14=""),"",G14*I14)</f>
        <v/>
      </c>
      <c r="K14" s="17">
        <f>IF(OR(C14="",H14&lt;&gt;"Sì"),"",IFERROR(INDEX(Impostazioni!$F$30:$F$59,MATCH(C14,Impostazioni!$B$30:$B$59,0)),0))</f>
        <v/>
      </c>
      <c r="L14" s="17">
        <f>IF(OR(G14="",K14=""),"",G14*K14)</f>
        <v/>
      </c>
      <c r="M14" s="18">
        <f>IF(A14="","",WEEKNUM(A14,21))</f>
        <v/>
      </c>
    </row>
    <row r="15">
      <c r="A15" s="14" t="n">
        <v>46290</v>
      </c>
      <c r="B15" s="9" t="inlineStr">
        <is>
          <t>Giulia Rossi</t>
        </is>
      </c>
      <c r="C15" s="9" t="inlineStr">
        <is>
          <t>INT</t>
        </is>
      </c>
      <c r="D15" s="15">
        <f>IF(C15="","",IFERROR(INDEX(Impostazioni!$C$30:$C$59,MATCH(C15,Impostazioni!$B$30:$B$59,0)),"codice?"))</f>
        <v/>
      </c>
      <c r="E15" s="9" t="inlineStr">
        <is>
          <t>Formazione interna</t>
        </is>
      </c>
      <c r="F15" s="9" t="inlineStr">
        <is>
          <t>Corso sulle novità del gestionale</t>
        </is>
      </c>
      <c r="G15" s="16" t="n">
        <v>4</v>
      </c>
      <c r="H15" s="9" t="inlineStr">
        <is>
          <t>No</t>
        </is>
      </c>
      <c r="I15" s="17">
        <f>IF(B15="","",IFERROR(INDEX(Impostazioni!$D$6:$D$25,MATCH(B15,Impostazioni!$B$6:$B$25,0)),0))</f>
        <v/>
      </c>
      <c r="J15" s="17">
        <f>IF(OR(G15="",I15=""),"",G15*I15)</f>
        <v/>
      </c>
      <c r="K15" s="17">
        <f>IF(OR(C15="",H15&lt;&gt;"Sì"),"",IFERROR(INDEX(Impostazioni!$F$30:$F$59,MATCH(C15,Impostazioni!$B$30:$B$59,0)),0))</f>
        <v/>
      </c>
      <c r="L15" s="17">
        <f>IF(OR(G15="",K15=""),"",G15*K15)</f>
        <v/>
      </c>
      <c r="M15" s="18">
        <f>IF(A15="","",WEEKNUM(A15,21))</f>
        <v/>
      </c>
    </row>
    <row r="16">
      <c r="A16" s="14" t="n">
        <v>46290</v>
      </c>
      <c r="B16" s="9" t="inlineStr">
        <is>
          <t>Giulia Rossi</t>
        </is>
      </c>
      <c r="C16" s="9" t="inlineStr">
        <is>
          <t>C-101</t>
        </is>
      </c>
      <c r="D16" s="15">
        <f>IF(C16="","",IFERROR(INDEX(Impostazioni!$C$30:$C$59,MATCH(C16,Impostazioni!$B$30:$B$59,0)),"codice?"))</f>
        <v/>
      </c>
      <c r="E16" s="9" t="inlineStr">
        <is>
          <t>Analisi</t>
        </is>
      </c>
      <c r="F16" s="9" t="inlineStr">
        <is>
          <t>Verifica delle licenze da migrare</t>
        </is>
      </c>
      <c r="G16" s="16" t="n">
        <v>3.5</v>
      </c>
      <c r="H16" s="9" t="inlineStr">
        <is>
          <t>Sì</t>
        </is>
      </c>
      <c r="I16" s="17">
        <f>IF(B16="","",IFERROR(INDEX(Impostazioni!$D$6:$D$25,MATCH(B16,Impostazioni!$B$6:$B$25,0)),0))</f>
        <v/>
      </c>
      <c r="J16" s="17">
        <f>IF(OR(G16="",I16=""),"",G16*I16)</f>
        <v/>
      </c>
      <c r="K16" s="17">
        <f>IF(OR(C16="",H16&lt;&gt;"Sì"),"",IFERROR(INDEX(Impostazioni!$F$30:$F$59,MATCH(C16,Impostazioni!$B$30:$B$59,0)),0))</f>
        <v/>
      </c>
      <c r="L16" s="17">
        <f>IF(OR(G16="",K16=""),"",G16*K16)</f>
        <v/>
      </c>
      <c r="M16" s="18">
        <f>IF(A16="","",WEEKNUM(A16,21))</f>
        <v/>
      </c>
    </row>
    <row r="17">
      <c r="A17" s="14" t="n">
        <v>46286</v>
      </c>
      <c r="B17" s="9" t="inlineStr">
        <is>
          <t>Marco Neri</t>
        </is>
      </c>
      <c r="C17" s="9" t="inlineStr">
        <is>
          <t>C-101</t>
        </is>
      </c>
      <c r="D17" s="15">
        <f>IF(C17="","",IFERROR(INDEX(Impostazioni!$C$30:$C$59,MATCH(C17,Impostazioni!$B$30:$B$59,0)),"codice?"))</f>
        <v/>
      </c>
      <c r="E17" s="9" t="inlineStr">
        <is>
          <t>Installazione</t>
        </is>
      </c>
      <c r="F17" s="9" t="inlineStr">
        <is>
          <t>Preparazione del nuovo server</t>
        </is>
      </c>
      <c r="G17" s="16" t="n">
        <v>8</v>
      </c>
      <c r="H17" s="9" t="inlineStr">
        <is>
          <t>Sì</t>
        </is>
      </c>
      <c r="I17" s="17">
        <f>IF(B17="","",IFERROR(INDEX(Impostazioni!$D$6:$D$25,MATCH(B17,Impostazioni!$B$6:$B$25,0)),0))</f>
        <v/>
      </c>
      <c r="J17" s="17">
        <f>IF(OR(G17="",I17=""),"",G17*I17)</f>
        <v/>
      </c>
      <c r="K17" s="17">
        <f>IF(OR(C17="",H17&lt;&gt;"Sì"),"",IFERROR(INDEX(Impostazioni!$F$30:$F$59,MATCH(C17,Impostazioni!$B$30:$B$59,0)),0))</f>
        <v/>
      </c>
      <c r="L17" s="17">
        <f>IF(OR(G17="",K17=""),"",G17*K17)</f>
        <v/>
      </c>
      <c r="M17" s="18">
        <f>IF(A17="","",WEEKNUM(A17,21))</f>
        <v/>
      </c>
    </row>
    <row r="18">
      <c r="A18" s="14" t="n">
        <v>46287</v>
      </c>
      <c r="B18" s="9" t="inlineStr">
        <is>
          <t>Marco Neri</t>
        </is>
      </c>
      <c r="C18" s="9" t="inlineStr">
        <is>
          <t>C-103</t>
        </is>
      </c>
      <c r="D18" s="15">
        <f>IF(C18="","",IFERROR(INDEX(Impostazioni!$C$30:$C$59,MATCH(C18,Impostazioni!$B$30:$B$59,0)),"codice?"))</f>
        <v/>
      </c>
      <c r="E18" s="9" t="inlineStr">
        <is>
          <t>Assistenza</t>
        </is>
      </c>
      <c r="F18" s="9" t="inlineStr">
        <is>
          <t>Stampanti di rete non raggiungibili (sede di Brescia)</t>
        </is>
      </c>
      <c r="G18" s="16" t="n">
        <v>2.5</v>
      </c>
      <c r="H18" s="9" t="inlineStr">
        <is>
          <t>Sì</t>
        </is>
      </c>
      <c r="I18" s="17">
        <f>IF(B18="","",IFERROR(INDEX(Impostazioni!$D$6:$D$25,MATCH(B18,Impostazioni!$B$6:$B$25,0)),0))</f>
        <v/>
      </c>
      <c r="J18" s="17">
        <f>IF(OR(G18="",I18=""),"",G18*I18)</f>
        <v/>
      </c>
      <c r="K18" s="17">
        <f>IF(OR(C18="",H18&lt;&gt;"Sì"),"",IFERROR(INDEX(Impostazioni!$F$30:$F$59,MATCH(C18,Impostazioni!$B$30:$B$59,0)),0))</f>
        <v/>
      </c>
      <c r="L18" s="17">
        <f>IF(OR(G18="",K18=""),"",G18*K18)</f>
        <v/>
      </c>
      <c r="M18" s="18">
        <f>IF(A18="","",WEEKNUM(A18,21))</f>
        <v/>
      </c>
    </row>
    <row r="19">
      <c r="A19" s="14" t="n">
        <v>46287</v>
      </c>
      <c r="B19" s="9" t="inlineStr">
        <is>
          <t>Marco Neri</t>
        </is>
      </c>
      <c r="C19" s="9" t="inlineStr">
        <is>
          <t>C-101</t>
        </is>
      </c>
      <c r="D19" s="15">
        <f>IF(C19="","",IFERROR(INDEX(Impostazioni!$C$30:$C$59,MATCH(C19,Impostazioni!$B$30:$B$59,0)),"codice?"))</f>
        <v/>
      </c>
      <c r="E19" s="9" t="inlineStr">
        <is>
          <t>Installazione</t>
        </is>
      </c>
      <c r="F19" s="9" t="inlineStr">
        <is>
          <t>Copia delle caselle di posta</t>
        </is>
      </c>
      <c r="G19" s="16" t="n">
        <v>5.5</v>
      </c>
      <c r="H19" s="9" t="inlineStr">
        <is>
          <t>Sì</t>
        </is>
      </c>
      <c r="I19" s="17">
        <f>IF(B19="","",IFERROR(INDEX(Impostazioni!$D$6:$D$25,MATCH(B19,Impostazioni!$B$6:$B$25,0)),0))</f>
        <v/>
      </c>
      <c r="J19" s="17">
        <f>IF(OR(G19="",I19=""),"",G19*I19)</f>
        <v/>
      </c>
      <c r="K19" s="17">
        <f>IF(OR(C19="",H19&lt;&gt;"Sì"),"",IFERROR(INDEX(Impostazioni!$F$30:$F$59,MATCH(C19,Impostazioni!$B$30:$B$59,0)),0))</f>
        <v/>
      </c>
      <c r="L19" s="17">
        <f>IF(OR(G19="",K19=""),"",G19*K19)</f>
        <v/>
      </c>
      <c r="M19" s="18">
        <f>IF(A19="","",WEEKNUM(A19,21))</f>
        <v/>
      </c>
    </row>
    <row r="20">
      <c r="A20" s="14" t="n">
        <v>46288</v>
      </c>
      <c r="B20" s="9" t="inlineStr">
        <is>
          <t>Marco Neri</t>
        </is>
      </c>
      <c r="C20" s="9" t="inlineStr">
        <is>
          <t>C-102</t>
        </is>
      </c>
      <c r="D20" s="15">
        <f>IF(C20="","",IFERROR(INDEX(Impostazioni!$C$30:$C$59,MATCH(C20,Impostazioni!$B$30:$B$59,0)),"codice?"))</f>
        <v/>
      </c>
      <c r="E20" s="9" t="inlineStr">
        <is>
          <t>Assistenza</t>
        </is>
      </c>
      <c r="F20" s="9" t="inlineStr">
        <is>
          <t>Aggiornamenti di sicurezza e controllo backup</t>
        </is>
      </c>
      <c r="G20" s="16" t="n">
        <v>3</v>
      </c>
      <c r="H20" s="9" t="inlineStr">
        <is>
          <t>Sì</t>
        </is>
      </c>
      <c r="I20" s="17">
        <f>IF(B20="","",IFERROR(INDEX(Impostazioni!$D$6:$D$25,MATCH(B20,Impostazioni!$B$6:$B$25,0)),0))</f>
        <v/>
      </c>
      <c r="J20" s="17">
        <f>IF(OR(G20="",I20=""),"",G20*I20)</f>
        <v/>
      </c>
      <c r="K20" s="17">
        <f>IF(OR(C20="",H20&lt;&gt;"Sì"),"",IFERROR(INDEX(Impostazioni!$F$30:$F$59,MATCH(C20,Impostazioni!$B$30:$B$59,0)),0))</f>
        <v/>
      </c>
      <c r="L20" s="17">
        <f>IF(OR(G20="",K20=""),"",G20*K20)</f>
        <v/>
      </c>
      <c r="M20" s="18">
        <f>IF(A20="","",WEEKNUM(A20,21))</f>
        <v/>
      </c>
    </row>
    <row r="21">
      <c r="A21" s="14" t="n">
        <v>46288</v>
      </c>
      <c r="B21" s="9" t="inlineStr">
        <is>
          <t>Marco Neri</t>
        </is>
      </c>
      <c r="C21" s="9" t="inlineStr">
        <is>
          <t>C-101</t>
        </is>
      </c>
      <c r="D21" s="15">
        <f>IF(C21="","",IFERROR(INDEX(Impostazioni!$C$30:$C$59,MATCH(C21,Impostazioni!$B$30:$B$59,0)),"codice?"))</f>
        <v/>
      </c>
      <c r="E21" s="9" t="inlineStr">
        <is>
          <t>Configurazione</t>
        </is>
      </c>
      <c r="F21" s="9" t="inlineStr">
        <is>
          <t>Criteri di accesso e gruppi</t>
        </is>
      </c>
      <c r="G21" s="16" t="n">
        <v>5</v>
      </c>
      <c r="H21" s="9" t="inlineStr">
        <is>
          <t>Sì</t>
        </is>
      </c>
      <c r="I21" s="17">
        <f>IF(B21="","",IFERROR(INDEX(Impostazioni!$D$6:$D$25,MATCH(B21,Impostazioni!$B$6:$B$25,0)),0))</f>
        <v/>
      </c>
      <c r="J21" s="17">
        <f>IF(OR(G21="",I21=""),"",G21*I21)</f>
        <v/>
      </c>
      <c r="K21" s="17">
        <f>IF(OR(C21="",H21&lt;&gt;"Sì"),"",IFERROR(INDEX(Impostazioni!$F$30:$F$59,MATCH(C21,Impostazioni!$B$30:$B$59,0)),0))</f>
        <v/>
      </c>
      <c r="L21" s="17">
        <f>IF(OR(G21="",K21=""),"",G21*K21)</f>
        <v/>
      </c>
      <c r="M21" s="18">
        <f>IF(A21="","",WEEKNUM(A21,21))</f>
        <v/>
      </c>
    </row>
    <row r="22">
      <c r="A22" s="14" t="n">
        <v>46289</v>
      </c>
      <c r="B22" s="9" t="inlineStr">
        <is>
          <t>Marco Neri</t>
        </is>
      </c>
      <c r="C22" s="9" t="inlineStr">
        <is>
          <t>C-102</t>
        </is>
      </c>
      <c r="D22" s="15">
        <f>IF(C22="","",IFERROR(INDEX(Impostazioni!$C$30:$C$59,MATCH(C22,Impostazioni!$B$30:$B$59,0)),"codice?"))</f>
        <v/>
      </c>
      <c r="E22" s="9" t="inlineStr">
        <is>
          <t>Assistenza</t>
        </is>
      </c>
      <c r="F22" s="9" t="inlineStr">
        <is>
          <t>Nuova postazione per un assunto</t>
        </is>
      </c>
      <c r="G22" s="16" t="n">
        <v>2</v>
      </c>
      <c r="H22" s="9" t="inlineStr">
        <is>
          <t>Sì</t>
        </is>
      </c>
      <c r="I22" s="17">
        <f>IF(B22="","",IFERROR(INDEX(Impostazioni!$D$6:$D$25,MATCH(B22,Impostazioni!$B$6:$B$25,0)),0))</f>
        <v/>
      </c>
      <c r="J22" s="17">
        <f>IF(OR(G22="",I22=""),"",G22*I22)</f>
        <v/>
      </c>
      <c r="K22" s="17">
        <f>IF(OR(C22="",H22&lt;&gt;"Sì"),"",IFERROR(INDEX(Impostazioni!$F$30:$F$59,MATCH(C22,Impostazioni!$B$30:$B$59,0)),0))</f>
        <v/>
      </c>
      <c r="L22" s="17">
        <f>IF(OR(G22="",K22=""),"",G22*K22)</f>
        <v/>
      </c>
      <c r="M22" s="18">
        <f>IF(A22="","",WEEKNUM(A22,21))</f>
        <v/>
      </c>
    </row>
    <row r="23">
      <c r="A23" s="14" t="n">
        <v>46289</v>
      </c>
      <c r="B23" s="9" t="inlineStr">
        <is>
          <t>Marco Neri</t>
        </is>
      </c>
      <c r="C23" s="9" t="inlineStr">
        <is>
          <t>C-103</t>
        </is>
      </c>
      <c r="D23" s="15">
        <f>IF(C23="","",IFERROR(INDEX(Impostazioni!$C$30:$C$59,MATCH(C23,Impostazioni!$B$30:$B$59,0)),"codice?"))</f>
        <v/>
      </c>
      <c r="E23" s="9" t="inlineStr">
        <is>
          <t>Trasferta</t>
        </is>
      </c>
      <c r="F23" s="9" t="inlineStr">
        <is>
          <t>Viaggio andata e ritorno Brescia</t>
        </is>
      </c>
      <c r="G23" s="16" t="n">
        <v>2</v>
      </c>
      <c r="H23" s="9" t="inlineStr">
        <is>
          <t>No</t>
        </is>
      </c>
      <c r="I23" s="17">
        <f>IF(B23="","",IFERROR(INDEX(Impostazioni!$D$6:$D$25,MATCH(B23,Impostazioni!$B$6:$B$25,0)),0))</f>
        <v/>
      </c>
      <c r="J23" s="17">
        <f>IF(OR(G23="",I23=""),"",G23*I23)</f>
        <v/>
      </c>
      <c r="K23" s="17">
        <f>IF(OR(C23="",H23&lt;&gt;"Sì"),"",IFERROR(INDEX(Impostazioni!$F$30:$F$59,MATCH(C23,Impostazioni!$B$30:$B$59,0)),0))</f>
        <v/>
      </c>
      <c r="L23" s="17">
        <f>IF(OR(G23="",K23=""),"",G23*K23)</f>
        <v/>
      </c>
      <c r="M23" s="18">
        <f>IF(A23="","",WEEKNUM(A23,21))</f>
        <v/>
      </c>
    </row>
    <row r="24">
      <c r="A24" s="14" t="n">
        <v>46289</v>
      </c>
      <c r="B24" s="9" t="inlineStr">
        <is>
          <t>Marco Neri</t>
        </is>
      </c>
      <c r="C24" s="9" t="inlineStr">
        <is>
          <t>C-103</t>
        </is>
      </c>
      <c r="D24" s="15">
        <f>IF(C24="","",IFERROR(INDEX(Impostazioni!$C$30:$C$59,MATCH(C24,Impostazioni!$B$30:$B$59,0)),"codice?"))</f>
        <v/>
      </c>
      <c r="E24" s="9" t="inlineStr">
        <is>
          <t>Assistenza</t>
        </is>
      </c>
      <c r="F24" s="9" t="inlineStr">
        <is>
          <t>Sostituzione switch del piano terra</t>
        </is>
      </c>
      <c r="G24" s="16" t="n">
        <v>3</v>
      </c>
      <c r="H24" s="9" t="inlineStr">
        <is>
          <t>Sì</t>
        </is>
      </c>
      <c r="I24" s="17">
        <f>IF(B24="","",IFERROR(INDEX(Impostazioni!$D$6:$D$25,MATCH(B24,Impostazioni!$B$6:$B$25,0)),0))</f>
        <v/>
      </c>
      <c r="J24" s="17">
        <f>IF(OR(G24="",I24=""),"",G24*I24)</f>
        <v/>
      </c>
      <c r="K24" s="17">
        <f>IF(OR(C24="",H24&lt;&gt;"Sì"),"",IFERROR(INDEX(Impostazioni!$F$30:$F$59,MATCH(C24,Impostazioni!$B$30:$B$59,0)),0))</f>
        <v/>
      </c>
      <c r="L24" s="17">
        <f>IF(OR(G24="",K24=""),"",G24*K24)</f>
        <v/>
      </c>
      <c r="M24" s="18">
        <f>IF(A24="","",WEEKNUM(A24,21))</f>
        <v/>
      </c>
    </row>
    <row r="25">
      <c r="A25" s="14" t="n">
        <v>46290</v>
      </c>
      <c r="B25" s="9" t="inlineStr">
        <is>
          <t>Marco Neri</t>
        </is>
      </c>
      <c r="C25" s="9" t="inlineStr">
        <is>
          <t>C-101</t>
        </is>
      </c>
      <c r="D25" s="15">
        <f>IF(C25="","",IFERROR(INDEX(Impostazioni!$C$30:$C$59,MATCH(C25,Impostazioni!$B$30:$B$59,0)),"codice?"))</f>
        <v/>
      </c>
      <c r="E25" s="9" t="inlineStr">
        <is>
          <t>Installazione</t>
        </is>
      </c>
      <c r="F25" s="9" t="inlineStr">
        <is>
          <t>Cutover della posta nel fine settimana (preparazione)</t>
        </is>
      </c>
      <c r="G25" s="16" t="n">
        <v>6</v>
      </c>
      <c r="H25" s="9" t="inlineStr">
        <is>
          <t>Sì</t>
        </is>
      </c>
      <c r="I25" s="17">
        <f>IF(B25="","",IFERROR(INDEX(Impostazioni!$D$6:$D$25,MATCH(B25,Impostazioni!$B$6:$B$25,0)),0))</f>
        <v/>
      </c>
      <c r="J25" s="17">
        <f>IF(OR(G25="",I25=""),"",G25*I25)</f>
        <v/>
      </c>
      <c r="K25" s="17">
        <f>IF(OR(C25="",H25&lt;&gt;"Sì"),"",IFERROR(INDEX(Impostazioni!$F$30:$F$59,MATCH(C25,Impostazioni!$B$30:$B$59,0)),0))</f>
        <v/>
      </c>
      <c r="L25" s="17">
        <f>IF(OR(G25="",K25=""),"",G25*K25)</f>
        <v/>
      </c>
      <c r="M25" s="18">
        <f>IF(A25="","",WEEKNUM(A25,21))</f>
        <v/>
      </c>
    </row>
    <row r="26">
      <c r="A26" s="14" t="n">
        <v>46290</v>
      </c>
      <c r="B26" s="9" t="inlineStr">
        <is>
          <t>Marco Neri</t>
        </is>
      </c>
      <c r="C26" s="9" t="inlineStr">
        <is>
          <t>INT</t>
        </is>
      </c>
      <c r="D26" s="15">
        <f>IF(C26="","",IFERROR(INDEX(Impostazioni!$C$30:$C$59,MATCH(C26,Impostazioni!$B$30:$B$59,0)),"codice?"))</f>
        <v/>
      </c>
      <c r="E26" s="9" t="inlineStr">
        <is>
          <t>Riunione</t>
        </is>
      </c>
      <c r="F26" s="9" t="inlineStr">
        <is>
          <t>Passaggio di consegne con la reperibilità</t>
        </is>
      </c>
      <c r="G26" s="16" t="n">
        <v>1</v>
      </c>
      <c r="H26" s="9" t="inlineStr">
        <is>
          <t>No</t>
        </is>
      </c>
      <c r="I26" s="17">
        <f>IF(B26="","",IFERROR(INDEX(Impostazioni!$D$6:$D$25,MATCH(B26,Impostazioni!$B$6:$B$25,0)),0))</f>
        <v/>
      </c>
      <c r="J26" s="17">
        <f>IF(OR(G26="",I26=""),"",G26*I26)</f>
        <v/>
      </c>
      <c r="K26" s="17">
        <f>IF(OR(C26="",H26&lt;&gt;"Sì"),"",IFERROR(INDEX(Impostazioni!$F$30:$F$59,MATCH(C26,Impostazioni!$B$30:$B$59,0)),0))</f>
        <v/>
      </c>
      <c r="L26" s="17">
        <f>IF(OR(G26="",K26=""),"",G26*K26)</f>
        <v/>
      </c>
      <c r="M26" s="18">
        <f>IF(A26="","",WEEKNUM(A26,21))</f>
        <v/>
      </c>
    </row>
    <row r="27">
      <c r="A27" s="14" t="n">
        <v>46286</v>
      </c>
      <c r="B27" s="9" t="inlineStr">
        <is>
          <t>Sara Galli</t>
        </is>
      </c>
      <c r="C27" s="9" t="inlineStr">
        <is>
          <t>C-104</t>
        </is>
      </c>
      <c r="D27" s="15">
        <f>IF(C27="","",IFERROR(INDEX(Impostazioni!$C$30:$C$59,MATCH(C27,Impostazioni!$B$30:$B$59,0)),"codice?"))</f>
        <v/>
      </c>
      <c r="E27" s="9" t="inlineStr">
        <is>
          <t>Configurazione</t>
        </is>
      </c>
      <c r="F27" s="9" t="inlineStr">
        <is>
          <t>Piano dei conti e registri IVA</t>
        </is>
      </c>
      <c r="G27" s="16" t="n">
        <v>7</v>
      </c>
      <c r="H27" s="9" t="inlineStr">
        <is>
          <t>Sì</t>
        </is>
      </c>
      <c r="I27" s="17">
        <f>IF(B27="","",IFERROR(INDEX(Impostazioni!$D$6:$D$25,MATCH(B27,Impostazioni!$B$6:$B$25,0)),0))</f>
        <v/>
      </c>
      <c r="J27" s="17">
        <f>IF(OR(G27="",I27=""),"",G27*I27)</f>
        <v/>
      </c>
      <c r="K27" s="17">
        <f>IF(OR(C27="",H27&lt;&gt;"Sì"),"",IFERROR(INDEX(Impostazioni!$F$30:$F$59,MATCH(C27,Impostazioni!$B$30:$B$59,0)),0))</f>
        <v/>
      </c>
      <c r="L27" s="17">
        <f>IF(OR(G27="",K27=""),"",G27*K27)</f>
        <v/>
      </c>
      <c r="M27" s="18">
        <f>IF(A27="","",WEEKNUM(A27,21))</f>
        <v/>
      </c>
    </row>
    <row r="28">
      <c r="A28" s="14" t="n">
        <v>46287</v>
      </c>
      <c r="B28" s="9" t="inlineStr">
        <is>
          <t>Sara Galli</t>
        </is>
      </c>
      <c r="C28" s="9" t="inlineStr">
        <is>
          <t>C-104</t>
        </is>
      </c>
      <c r="D28" s="15">
        <f>IF(C28="","",IFERROR(INDEX(Impostazioni!$C$30:$C$59,MATCH(C28,Impostazioni!$B$30:$B$59,0)),"codice?"))</f>
        <v/>
      </c>
      <c r="E28" s="9" t="inlineStr">
        <is>
          <t>Configurazione</t>
        </is>
      </c>
      <c r="F28" s="9" t="inlineStr">
        <is>
          <t>Importazione anagrafiche clienti</t>
        </is>
      </c>
      <c r="G28" s="16" t="n">
        <v>6</v>
      </c>
      <c r="H28" s="9" t="inlineStr">
        <is>
          <t>Sì</t>
        </is>
      </c>
      <c r="I28" s="17">
        <f>IF(B28="","",IFERROR(INDEX(Impostazioni!$D$6:$D$25,MATCH(B28,Impostazioni!$B$6:$B$25,0)),0))</f>
        <v/>
      </c>
      <c r="J28" s="17">
        <f>IF(OR(G28="",I28=""),"",G28*I28)</f>
        <v/>
      </c>
      <c r="K28" s="17">
        <f>IF(OR(C28="",H28&lt;&gt;"Sì"),"",IFERROR(INDEX(Impostazioni!$F$30:$F$59,MATCH(C28,Impostazioni!$B$30:$B$59,0)),0))</f>
        <v/>
      </c>
      <c r="L28" s="17">
        <f>IF(OR(G28="",K28=""),"",G28*K28)</f>
        <v/>
      </c>
      <c r="M28" s="18">
        <f>IF(A28="","",WEEKNUM(A28,21))</f>
        <v/>
      </c>
    </row>
    <row r="29">
      <c r="A29" s="14" t="n">
        <v>46287</v>
      </c>
      <c r="B29" s="9" t="inlineStr">
        <is>
          <t>Sara Galli</t>
        </is>
      </c>
      <c r="C29" s="9" t="inlineStr">
        <is>
          <t>INT</t>
        </is>
      </c>
      <c r="D29" s="15">
        <f>IF(C29="","",IFERROR(INDEX(Impostazioni!$C$30:$C$59,MATCH(C29,Impostazioni!$B$30:$B$59,0)),"codice?"))</f>
        <v/>
      </c>
      <c r="E29" s="9" t="inlineStr">
        <is>
          <t>Amministrazione</t>
        </is>
      </c>
      <c r="F29" s="9" t="inlineStr">
        <is>
          <t>Note spese e rapportini</t>
        </is>
      </c>
      <c r="G29" s="16" t="n">
        <v>1</v>
      </c>
      <c r="H29" s="9" t="inlineStr">
        <is>
          <t>No</t>
        </is>
      </c>
      <c r="I29" s="17">
        <f>IF(B29="","",IFERROR(INDEX(Impostazioni!$D$6:$D$25,MATCH(B29,Impostazioni!$B$6:$B$25,0)),0))</f>
        <v/>
      </c>
      <c r="J29" s="17">
        <f>IF(OR(G29="",I29=""),"",G29*I29)</f>
        <v/>
      </c>
      <c r="K29" s="17">
        <f>IF(OR(C29="",H29&lt;&gt;"Sì"),"",IFERROR(INDEX(Impostazioni!$F$30:$F$59,MATCH(C29,Impostazioni!$B$30:$B$59,0)),0))</f>
        <v/>
      </c>
      <c r="L29" s="17">
        <f>IF(OR(G29="",K29=""),"",G29*K29)</f>
        <v/>
      </c>
      <c r="M29" s="18">
        <f>IF(A29="","",WEEKNUM(A29,21))</f>
        <v/>
      </c>
    </row>
    <row r="30">
      <c r="A30" s="14" t="n">
        <v>46288</v>
      </c>
      <c r="B30" s="9" t="inlineStr">
        <is>
          <t>Sara Galli</t>
        </is>
      </c>
      <c r="C30" s="9" t="inlineStr">
        <is>
          <t>C-102</t>
        </is>
      </c>
      <c r="D30" s="15">
        <f>IF(C30="","",IFERROR(INDEX(Impostazioni!$C$30:$C$59,MATCH(C30,Impostazioni!$B$30:$B$59,0)),"codice?"))</f>
        <v/>
      </c>
      <c r="E30" s="9" t="inlineStr">
        <is>
          <t>Assistenza</t>
        </is>
      </c>
      <c r="F30" s="9" t="inlineStr">
        <is>
          <t>Supporto utenti sul gestionale</t>
        </is>
      </c>
      <c r="G30" s="16" t="n">
        <v>2</v>
      </c>
      <c r="H30" s="9" t="inlineStr">
        <is>
          <t>Sì</t>
        </is>
      </c>
      <c r="I30" s="17">
        <f>IF(B30="","",IFERROR(INDEX(Impostazioni!$D$6:$D$25,MATCH(B30,Impostazioni!$B$6:$B$25,0)),0))</f>
        <v/>
      </c>
      <c r="J30" s="17">
        <f>IF(OR(G30="",I30=""),"",G30*I30)</f>
        <v/>
      </c>
      <c r="K30" s="17">
        <f>IF(OR(C30="",H30&lt;&gt;"Sì"),"",IFERROR(INDEX(Impostazioni!$F$30:$F$59,MATCH(C30,Impostazioni!$B$30:$B$59,0)),0))</f>
        <v/>
      </c>
      <c r="L30" s="17">
        <f>IF(OR(G30="",K30=""),"",G30*K30)</f>
        <v/>
      </c>
      <c r="M30" s="18">
        <f>IF(A30="","",WEEKNUM(A30,21))</f>
        <v/>
      </c>
    </row>
    <row r="31">
      <c r="A31" s="14" t="n">
        <v>46288</v>
      </c>
      <c r="B31" s="9" t="inlineStr">
        <is>
          <t>Sara Galli</t>
        </is>
      </c>
      <c r="C31" s="9" t="inlineStr">
        <is>
          <t>C-104</t>
        </is>
      </c>
      <c r="D31" s="15">
        <f>IF(C31="","",IFERROR(INDEX(Impostazioni!$C$30:$C$59,MATCH(C31,Impostazioni!$B$30:$B$59,0)),"codice?"))</f>
        <v/>
      </c>
      <c r="E31" s="9" t="inlineStr">
        <is>
          <t>Analisi</t>
        </is>
      </c>
      <c r="F31" s="9" t="inlineStr">
        <is>
          <t>Controllo delle scadenze dei clienti</t>
        </is>
      </c>
      <c r="G31" s="16" t="n">
        <v>5</v>
      </c>
      <c r="H31" s="9" t="inlineStr">
        <is>
          <t>Sì</t>
        </is>
      </c>
      <c r="I31" s="17">
        <f>IF(B31="","",IFERROR(INDEX(Impostazioni!$D$6:$D$25,MATCH(B31,Impostazioni!$B$6:$B$25,0)),0))</f>
        <v/>
      </c>
      <c r="J31" s="17">
        <f>IF(OR(G31="",I31=""),"",G31*I31)</f>
        <v/>
      </c>
      <c r="K31" s="17">
        <f>IF(OR(C31="",H31&lt;&gt;"Sì"),"",IFERROR(INDEX(Impostazioni!$F$30:$F$59,MATCH(C31,Impostazioni!$B$30:$B$59,0)),0))</f>
        <v/>
      </c>
      <c r="L31" s="17">
        <f>IF(OR(G31="",K31=""),"",G31*K31)</f>
        <v/>
      </c>
      <c r="M31" s="18">
        <f>IF(A31="","",WEEKNUM(A31,21))</f>
        <v/>
      </c>
    </row>
    <row r="32">
      <c r="A32" s="14" t="n">
        <v>46289</v>
      </c>
      <c r="B32" s="9" t="inlineStr">
        <is>
          <t>Sara Galli</t>
        </is>
      </c>
      <c r="C32" s="9" t="inlineStr">
        <is>
          <t>C-104</t>
        </is>
      </c>
      <c r="D32" s="15">
        <f>IF(C32="","",IFERROR(INDEX(Impostazioni!$C$30:$C$59,MATCH(C32,Impostazioni!$B$30:$B$59,0)),"codice?"))</f>
        <v/>
      </c>
      <c r="E32" s="9" t="inlineStr">
        <is>
          <t>Formazione al cliente</t>
        </is>
      </c>
      <c r="F32" s="9" t="inlineStr">
        <is>
          <t>Formazione all'ufficio amministrazione</t>
        </is>
      </c>
      <c r="G32" s="16" t="n">
        <v>5</v>
      </c>
      <c r="H32" s="9" t="inlineStr">
        <is>
          <t>Sì</t>
        </is>
      </c>
      <c r="I32" s="17">
        <f>IF(B32="","",IFERROR(INDEX(Impostazioni!$D$6:$D$25,MATCH(B32,Impostazioni!$B$6:$B$25,0)),0))</f>
        <v/>
      </c>
      <c r="J32" s="17">
        <f>IF(OR(G32="",I32=""),"",G32*I32)</f>
        <v/>
      </c>
      <c r="K32" s="17">
        <f>IF(OR(C32="",H32&lt;&gt;"Sì"),"",IFERROR(INDEX(Impostazioni!$F$30:$F$59,MATCH(C32,Impostazioni!$B$30:$B$59,0)),0))</f>
        <v/>
      </c>
      <c r="L32" s="17">
        <f>IF(OR(G32="",K32=""),"",G32*K32)</f>
        <v/>
      </c>
      <c r="M32" s="18">
        <f>IF(A32="","",WEEKNUM(A32,21))</f>
        <v/>
      </c>
    </row>
    <row r="33">
      <c r="A33" s="14" t="n">
        <v>46290</v>
      </c>
      <c r="B33" s="9" t="inlineStr">
        <is>
          <t>Sara Galli</t>
        </is>
      </c>
      <c r="C33" s="9" t="inlineStr">
        <is>
          <t>C-104</t>
        </is>
      </c>
      <c r="D33" s="15">
        <f>IF(C33="","",IFERROR(INDEX(Impostazioni!$C$30:$C$59,MATCH(C33,Impostazioni!$B$30:$B$59,0)),"codice?"))</f>
        <v/>
      </c>
      <c r="E33" s="9" t="inlineStr">
        <is>
          <t>Sviluppo</t>
        </is>
      </c>
      <c r="F33" s="9" t="inlineStr">
        <is>
          <t>Report delle scadenze per il controllo di gestione</t>
        </is>
      </c>
      <c r="G33" s="16" t="n">
        <v>6</v>
      </c>
      <c r="H33" s="9" t="inlineStr">
        <is>
          <t>Sì</t>
        </is>
      </c>
      <c r="I33" s="17">
        <f>IF(B33="","",IFERROR(INDEX(Impostazioni!$D$6:$D$25,MATCH(B33,Impostazioni!$B$6:$B$25,0)),0))</f>
        <v/>
      </c>
      <c r="J33" s="17">
        <f>IF(OR(G33="",I33=""),"",G33*I33)</f>
        <v/>
      </c>
      <c r="K33" s="17">
        <f>IF(OR(C33="",H33&lt;&gt;"Sì"),"",IFERROR(INDEX(Impostazioni!$F$30:$F$59,MATCH(C33,Impostazioni!$B$30:$B$59,0)),0))</f>
        <v/>
      </c>
      <c r="L33" s="17">
        <f>IF(OR(G33="",K33=""),"",G33*K33)</f>
        <v/>
      </c>
      <c r="M33" s="18">
        <f>IF(A33="","",WEEKNUM(A33,21))</f>
        <v/>
      </c>
    </row>
    <row r="34">
      <c r="A34" s="14" t="n"/>
      <c r="B34" s="9" t="n"/>
      <c r="C34" s="9" t="n"/>
      <c r="D34" s="15">
        <f>IF(C34="","",IFERROR(INDEX(Impostazioni!$C$30:$C$59,MATCH(C34,Impostazioni!$B$30:$B$59,0)),"codice?"))</f>
        <v/>
      </c>
      <c r="E34" s="9" t="n"/>
      <c r="F34" s="9" t="n"/>
      <c r="G34" s="16" t="n"/>
      <c r="H34" s="9" t="n"/>
      <c r="I34" s="17">
        <f>IF(B34="","",IFERROR(INDEX(Impostazioni!$D$6:$D$25,MATCH(B34,Impostazioni!$B$6:$B$25,0)),0))</f>
        <v/>
      </c>
      <c r="J34" s="17">
        <f>IF(OR(G34="",I34=""),"",G34*I34)</f>
        <v/>
      </c>
      <c r="K34" s="17">
        <f>IF(OR(C34="",H34&lt;&gt;"Sì"),"",IFERROR(INDEX(Impostazioni!$F$30:$F$59,MATCH(C34,Impostazioni!$B$30:$B$59,0)),0))</f>
        <v/>
      </c>
      <c r="L34" s="17">
        <f>IF(OR(G34="",K34=""),"",G34*K34)</f>
        <v/>
      </c>
      <c r="M34" s="18">
        <f>IF(A34="","",WEEKNUM(A34,21))</f>
        <v/>
      </c>
    </row>
    <row r="35">
      <c r="A35" s="14" t="n"/>
      <c r="B35" s="9" t="n"/>
      <c r="C35" s="9" t="n"/>
      <c r="D35" s="15">
        <f>IF(C35="","",IFERROR(INDEX(Impostazioni!$C$30:$C$59,MATCH(C35,Impostazioni!$B$30:$B$59,0)),"codice?"))</f>
        <v/>
      </c>
      <c r="E35" s="9" t="n"/>
      <c r="F35" s="9" t="n"/>
      <c r="G35" s="16" t="n"/>
      <c r="H35" s="9" t="n"/>
      <c r="I35" s="17">
        <f>IF(B35="","",IFERROR(INDEX(Impostazioni!$D$6:$D$25,MATCH(B35,Impostazioni!$B$6:$B$25,0)),0))</f>
        <v/>
      </c>
      <c r="J35" s="17">
        <f>IF(OR(G35="",I35=""),"",G35*I35)</f>
        <v/>
      </c>
      <c r="K35" s="17">
        <f>IF(OR(C35="",H35&lt;&gt;"Sì"),"",IFERROR(INDEX(Impostazioni!$F$30:$F$59,MATCH(C35,Impostazioni!$B$30:$B$59,0)),0))</f>
        <v/>
      </c>
      <c r="L35" s="17">
        <f>IF(OR(G35="",K35=""),"",G35*K35)</f>
        <v/>
      </c>
      <c r="M35" s="18">
        <f>IF(A35="","",WEEKNUM(A35,21))</f>
        <v/>
      </c>
    </row>
    <row r="36">
      <c r="A36" s="14" t="n"/>
      <c r="B36" s="9" t="n"/>
      <c r="C36" s="9" t="n"/>
      <c r="D36" s="15">
        <f>IF(C36="","",IFERROR(INDEX(Impostazioni!$C$30:$C$59,MATCH(C36,Impostazioni!$B$30:$B$59,0)),"codice?"))</f>
        <v/>
      </c>
      <c r="E36" s="9" t="n"/>
      <c r="F36" s="9" t="n"/>
      <c r="G36" s="16" t="n"/>
      <c r="H36" s="9" t="n"/>
      <c r="I36" s="17">
        <f>IF(B36="","",IFERROR(INDEX(Impostazioni!$D$6:$D$25,MATCH(B36,Impostazioni!$B$6:$B$25,0)),0))</f>
        <v/>
      </c>
      <c r="J36" s="17">
        <f>IF(OR(G36="",I36=""),"",G36*I36)</f>
        <v/>
      </c>
      <c r="K36" s="17">
        <f>IF(OR(C36="",H36&lt;&gt;"Sì"),"",IFERROR(INDEX(Impostazioni!$F$30:$F$59,MATCH(C36,Impostazioni!$B$30:$B$59,0)),0))</f>
        <v/>
      </c>
      <c r="L36" s="17">
        <f>IF(OR(G36="",K36=""),"",G36*K36)</f>
        <v/>
      </c>
      <c r="M36" s="18">
        <f>IF(A36="","",WEEKNUM(A36,21))</f>
        <v/>
      </c>
    </row>
    <row r="37">
      <c r="A37" s="14" t="n"/>
      <c r="B37" s="9" t="n"/>
      <c r="C37" s="9" t="n"/>
      <c r="D37" s="15">
        <f>IF(C37="","",IFERROR(INDEX(Impostazioni!$C$30:$C$59,MATCH(C37,Impostazioni!$B$30:$B$59,0)),"codice?"))</f>
        <v/>
      </c>
      <c r="E37" s="9" t="n"/>
      <c r="F37" s="9" t="n"/>
      <c r="G37" s="16" t="n"/>
      <c r="H37" s="9" t="n"/>
      <c r="I37" s="17">
        <f>IF(B37="","",IFERROR(INDEX(Impostazioni!$D$6:$D$25,MATCH(B37,Impostazioni!$B$6:$B$25,0)),0))</f>
        <v/>
      </c>
      <c r="J37" s="17">
        <f>IF(OR(G37="",I37=""),"",G37*I37)</f>
        <v/>
      </c>
      <c r="K37" s="17">
        <f>IF(OR(C37="",H37&lt;&gt;"Sì"),"",IFERROR(INDEX(Impostazioni!$F$30:$F$59,MATCH(C37,Impostazioni!$B$30:$B$59,0)),0))</f>
        <v/>
      </c>
      <c r="L37" s="17">
        <f>IF(OR(G37="",K37=""),"",G37*K37)</f>
        <v/>
      </c>
      <c r="M37" s="18">
        <f>IF(A37="","",WEEKNUM(A37,21))</f>
        <v/>
      </c>
    </row>
    <row r="38">
      <c r="A38" s="14" t="n"/>
      <c r="B38" s="9" t="n"/>
      <c r="C38" s="9" t="n"/>
      <c r="D38" s="15">
        <f>IF(C38="","",IFERROR(INDEX(Impostazioni!$C$30:$C$59,MATCH(C38,Impostazioni!$B$30:$B$59,0)),"codice?"))</f>
        <v/>
      </c>
      <c r="E38" s="9" t="n"/>
      <c r="F38" s="9" t="n"/>
      <c r="G38" s="16" t="n"/>
      <c r="H38" s="9" t="n"/>
      <c r="I38" s="17">
        <f>IF(B38="","",IFERROR(INDEX(Impostazioni!$D$6:$D$25,MATCH(B38,Impostazioni!$B$6:$B$25,0)),0))</f>
        <v/>
      </c>
      <c r="J38" s="17">
        <f>IF(OR(G38="",I38=""),"",G38*I38)</f>
        <v/>
      </c>
      <c r="K38" s="17">
        <f>IF(OR(C38="",H38&lt;&gt;"Sì"),"",IFERROR(INDEX(Impostazioni!$F$30:$F$59,MATCH(C38,Impostazioni!$B$30:$B$59,0)),0))</f>
        <v/>
      </c>
      <c r="L38" s="17">
        <f>IF(OR(G38="",K38=""),"",G38*K38)</f>
        <v/>
      </c>
      <c r="M38" s="18">
        <f>IF(A38="","",WEEKNUM(A38,21))</f>
        <v/>
      </c>
    </row>
    <row r="39">
      <c r="A39" s="14" t="n"/>
      <c r="B39" s="9" t="n"/>
      <c r="C39" s="9" t="n"/>
      <c r="D39" s="15">
        <f>IF(C39="","",IFERROR(INDEX(Impostazioni!$C$30:$C$59,MATCH(C39,Impostazioni!$B$30:$B$59,0)),"codice?"))</f>
        <v/>
      </c>
      <c r="E39" s="9" t="n"/>
      <c r="F39" s="9" t="n"/>
      <c r="G39" s="16" t="n"/>
      <c r="H39" s="9" t="n"/>
      <c r="I39" s="17">
        <f>IF(B39="","",IFERROR(INDEX(Impostazioni!$D$6:$D$25,MATCH(B39,Impostazioni!$B$6:$B$25,0)),0))</f>
        <v/>
      </c>
      <c r="J39" s="17">
        <f>IF(OR(G39="",I39=""),"",G39*I39)</f>
        <v/>
      </c>
      <c r="K39" s="17">
        <f>IF(OR(C39="",H39&lt;&gt;"Sì"),"",IFERROR(INDEX(Impostazioni!$F$30:$F$59,MATCH(C39,Impostazioni!$B$30:$B$59,0)),0))</f>
        <v/>
      </c>
      <c r="L39" s="17">
        <f>IF(OR(G39="",K39=""),"",G39*K39)</f>
        <v/>
      </c>
      <c r="M39" s="18">
        <f>IF(A39="","",WEEKNUM(A39,21))</f>
        <v/>
      </c>
    </row>
    <row r="40">
      <c r="A40" s="14" t="n"/>
      <c r="B40" s="9" t="n"/>
      <c r="C40" s="9" t="n"/>
      <c r="D40" s="15">
        <f>IF(C40="","",IFERROR(INDEX(Impostazioni!$C$30:$C$59,MATCH(C40,Impostazioni!$B$30:$B$59,0)),"codice?"))</f>
        <v/>
      </c>
      <c r="E40" s="9" t="n"/>
      <c r="F40" s="9" t="n"/>
      <c r="G40" s="16" t="n"/>
      <c r="H40" s="9" t="n"/>
      <c r="I40" s="17">
        <f>IF(B40="","",IFERROR(INDEX(Impostazioni!$D$6:$D$25,MATCH(B40,Impostazioni!$B$6:$B$25,0)),0))</f>
        <v/>
      </c>
      <c r="J40" s="17">
        <f>IF(OR(G40="",I40=""),"",G40*I40)</f>
        <v/>
      </c>
      <c r="K40" s="17">
        <f>IF(OR(C40="",H40&lt;&gt;"Sì"),"",IFERROR(INDEX(Impostazioni!$F$30:$F$59,MATCH(C40,Impostazioni!$B$30:$B$59,0)),0))</f>
        <v/>
      </c>
      <c r="L40" s="17">
        <f>IF(OR(G40="",K40=""),"",G40*K40)</f>
        <v/>
      </c>
      <c r="M40" s="18">
        <f>IF(A40="","",WEEKNUM(A40,21))</f>
        <v/>
      </c>
    </row>
    <row r="41">
      <c r="A41" s="14" t="n"/>
      <c r="B41" s="9" t="n"/>
      <c r="C41" s="9" t="n"/>
      <c r="D41" s="15">
        <f>IF(C41="","",IFERROR(INDEX(Impostazioni!$C$30:$C$59,MATCH(C41,Impostazioni!$B$30:$B$59,0)),"codice?"))</f>
        <v/>
      </c>
      <c r="E41" s="9" t="n"/>
      <c r="F41" s="9" t="n"/>
      <c r="G41" s="16" t="n"/>
      <c r="H41" s="9" t="n"/>
      <c r="I41" s="17">
        <f>IF(B41="","",IFERROR(INDEX(Impostazioni!$D$6:$D$25,MATCH(B41,Impostazioni!$B$6:$B$25,0)),0))</f>
        <v/>
      </c>
      <c r="J41" s="17">
        <f>IF(OR(G41="",I41=""),"",G41*I41)</f>
        <v/>
      </c>
      <c r="K41" s="17">
        <f>IF(OR(C41="",H41&lt;&gt;"Sì"),"",IFERROR(INDEX(Impostazioni!$F$30:$F$59,MATCH(C41,Impostazioni!$B$30:$B$59,0)),0))</f>
        <v/>
      </c>
      <c r="L41" s="17">
        <f>IF(OR(G41="",K41=""),"",G41*K41)</f>
        <v/>
      </c>
      <c r="M41" s="18">
        <f>IF(A41="","",WEEKNUM(A41,21))</f>
        <v/>
      </c>
    </row>
    <row r="42">
      <c r="A42" s="14" t="n"/>
      <c r="B42" s="9" t="n"/>
      <c r="C42" s="9" t="n"/>
      <c r="D42" s="15">
        <f>IF(C42="","",IFERROR(INDEX(Impostazioni!$C$30:$C$59,MATCH(C42,Impostazioni!$B$30:$B$59,0)),"codice?"))</f>
        <v/>
      </c>
      <c r="E42" s="9" t="n"/>
      <c r="F42" s="9" t="n"/>
      <c r="G42" s="16" t="n"/>
      <c r="H42" s="9" t="n"/>
      <c r="I42" s="17">
        <f>IF(B42="","",IFERROR(INDEX(Impostazioni!$D$6:$D$25,MATCH(B42,Impostazioni!$B$6:$B$25,0)),0))</f>
        <v/>
      </c>
      <c r="J42" s="17">
        <f>IF(OR(G42="",I42=""),"",G42*I42)</f>
        <v/>
      </c>
      <c r="K42" s="17">
        <f>IF(OR(C42="",H42&lt;&gt;"Sì"),"",IFERROR(INDEX(Impostazioni!$F$30:$F$59,MATCH(C42,Impostazioni!$B$30:$B$59,0)),0))</f>
        <v/>
      </c>
      <c r="L42" s="17">
        <f>IF(OR(G42="",K42=""),"",G42*K42)</f>
        <v/>
      </c>
      <c r="M42" s="18">
        <f>IF(A42="","",WEEKNUM(A42,21))</f>
        <v/>
      </c>
    </row>
    <row r="43">
      <c r="A43" s="14" t="n"/>
      <c r="B43" s="9" t="n"/>
      <c r="C43" s="9" t="n"/>
      <c r="D43" s="15">
        <f>IF(C43="","",IFERROR(INDEX(Impostazioni!$C$30:$C$59,MATCH(C43,Impostazioni!$B$30:$B$59,0)),"codice?"))</f>
        <v/>
      </c>
      <c r="E43" s="9" t="n"/>
      <c r="F43" s="9" t="n"/>
      <c r="G43" s="16" t="n"/>
      <c r="H43" s="9" t="n"/>
      <c r="I43" s="17">
        <f>IF(B43="","",IFERROR(INDEX(Impostazioni!$D$6:$D$25,MATCH(B43,Impostazioni!$B$6:$B$25,0)),0))</f>
        <v/>
      </c>
      <c r="J43" s="17">
        <f>IF(OR(G43="",I43=""),"",G43*I43)</f>
        <v/>
      </c>
      <c r="K43" s="17">
        <f>IF(OR(C43="",H43&lt;&gt;"Sì"),"",IFERROR(INDEX(Impostazioni!$F$30:$F$59,MATCH(C43,Impostazioni!$B$30:$B$59,0)),0))</f>
        <v/>
      </c>
      <c r="L43" s="17">
        <f>IF(OR(G43="",K43=""),"",G43*K43)</f>
        <v/>
      </c>
      <c r="M43" s="18">
        <f>IF(A43="","",WEEKNUM(A43,21))</f>
        <v/>
      </c>
    </row>
    <row r="44">
      <c r="A44" s="14" t="n"/>
      <c r="B44" s="9" t="n"/>
      <c r="C44" s="9" t="n"/>
      <c r="D44" s="15">
        <f>IF(C44="","",IFERROR(INDEX(Impostazioni!$C$30:$C$59,MATCH(C44,Impostazioni!$B$30:$B$59,0)),"codice?"))</f>
        <v/>
      </c>
      <c r="E44" s="9" t="n"/>
      <c r="F44" s="9" t="n"/>
      <c r="G44" s="16" t="n"/>
      <c r="H44" s="9" t="n"/>
      <c r="I44" s="17">
        <f>IF(B44="","",IFERROR(INDEX(Impostazioni!$D$6:$D$25,MATCH(B44,Impostazioni!$B$6:$B$25,0)),0))</f>
        <v/>
      </c>
      <c r="J44" s="17">
        <f>IF(OR(G44="",I44=""),"",G44*I44)</f>
        <v/>
      </c>
      <c r="K44" s="17">
        <f>IF(OR(C44="",H44&lt;&gt;"Sì"),"",IFERROR(INDEX(Impostazioni!$F$30:$F$59,MATCH(C44,Impostazioni!$B$30:$B$59,0)),0))</f>
        <v/>
      </c>
      <c r="L44" s="17">
        <f>IF(OR(G44="",K44=""),"",G44*K44)</f>
        <v/>
      </c>
      <c r="M44" s="18">
        <f>IF(A44="","",WEEKNUM(A44,21))</f>
        <v/>
      </c>
    </row>
    <row r="45">
      <c r="A45" s="14" t="n"/>
      <c r="B45" s="9" t="n"/>
      <c r="C45" s="9" t="n"/>
      <c r="D45" s="15">
        <f>IF(C45="","",IFERROR(INDEX(Impostazioni!$C$30:$C$59,MATCH(C45,Impostazioni!$B$30:$B$59,0)),"codice?"))</f>
        <v/>
      </c>
      <c r="E45" s="9" t="n"/>
      <c r="F45" s="9" t="n"/>
      <c r="G45" s="16" t="n"/>
      <c r="H45" s="9" t="n"/>
      <c r="I45" s="17">
        <f>IF(B45="","",IFERROR(INDEX(Impostazioni!$D$6:$D$25,MATCH(B45,Impostazioni!$B$6:$B$25,0)),0))</f>
        <v/>
      </c>
      <c r="J45" s="17">
        <f>IF(OR(G45="",I45=""),"",G45*I45)</f>
        <v/>
      </c>
      <c r="K45" s="17">
        <f>IF(OR(C45="",H45&lt;&gt;"Sì"),"",IFERROR(INDEX(Impostazioni!$F$30:$F$59,MATCH(C45,Impostazioni!$B$30:$B$59,0)),0))</f>
        <v/>
      </c>
      <c r="L45" s="17">
        <f>IF(OR(G45="",K45=""),"",G45*K45)</f>
        <v/>
      </c>
      <c r="M45" s="18">
        <f>IF(A45="","",WEEKNUM(A45,21))</f>
        <v/>
      </c>
    </row>
    <row r="46">
      <c r="A46" s="14" t="n"/>
      <c r="B46" s="9" t="n"/>
      <c r="C46" s="9" t="n"/>
      <c r="D46" s="15">
        <f>IF(C46="","",IFERROR(INDEX(Impostazioni!$C$30:$C$59,MATCH(C46,Impostazioni!$B$30:$B$59,0)),"codice?"))</f>
        <v/>
      </c>
      <c r="E46" s="9" t="n"/>
      <c r="F46" s="9" t="n"/>
      <c r="G46" s="16" t="n"/>
      <c r="H46" s="9" t="n"/>
      <c r="I46" s="17">
        <f>IF(B46="","",IFERROR(INDEX(Impostazioni!$D$6:$D$25,MATCH(B46,Impostazioni!$B$6:$B$25,0)),0))</f>
        <v/>
      </c>
      <c r="J46" s="17">
        <f>IF(OR(G46="",I46=""),"",G46*I46)</f>
        <v/>
      </c>
      <c r="K46" s="17">
        <f>IF(OR(C46="",H46&lt;&gt;"Sì"),"",IFERROR(INDEX(Impostazioni!$F$30:$F$59,MATCH(C46,Impostazioni!$B$30:$B$59,0)),0))</f>
        <v/>
      </c>
      <c r="L46" s="17">
        <f>IF(OR(G46="",K46=""),"",G46*K46)</f>
        <v/>
      </c>
      <c r="M46" s="18">
        <f>IF(A46="","",WEEKNUM(A46,21))</f>
        <v/>
      </c>
    </row>
    <row r="47">
      <c r="A47" s="14" t="n"/>
      <c r="B47" s="9" t="n"/>
      <c r="C47" s="9" t="n"/>
      <c r="D47" s="15">
        <f>IF(C47="","",IFERROR(INDEX(Impostazioni!$C$30:$C$59,MATCH(C47,Impostazioni!$B$30:$B$59,0)),"codice?"))</f>
        <v/>
      </c>
      <c r="E47" s="9" t="n"/>
      <c r="F47" s="9" t="n"/>
      <c r="G47" s="16" t="n"/>
      <c r="H47" s="9" t="n"/>
      <c r="I47" s="17">
        <f>IF(B47="","",IFERROR(INDEX(Impostazioni!$D$6:$D$25,MATCH(B47,Impostazioni!$B$6:$B$25,0)),0))</f>
        <v/>
      </c>
      <c r="J47" s="17">
        <f>IF(OR(G47="",I47=""),"",G47*I47)</f>
        <v/>
      </c>
      <c r="K47" s="17">
        <f>IF(OR(C47="",H47&lt;&gt;"Sì"),"",IFERROR(INDEX(Impostazioni!$F$30:$F$59,MATCH(C47,Impostazioni!$B$30:$B$59,0)),0))</f>
        <v/>
      </c>
      <c r="L47" s="17">
        <f>IF(OR(G47="",K47=""),"",G47*K47)</f>
        <v/>
      </c>
      <c r="M47" s="18">
        <f>IF(A47="","",WEEKNUM(A47,21))</f>
        <v/>
      </c>
    </row>
    <row r="48">
      <c r="A48" s="14" t="n"/>
      <c r="B48" s="9" t="n"/>
      <c r="C48" s="9" t="n"/>
      <c r="D48" s="15">
        <f>IF(C48="","",IFERROR(INDEX(Impostazioni!$C$30:$C$59,MATCH(C48,Impostazioni!$B$30:$B$59,0)),"codice?"))</f>
        <v/>
      </c>
      <c r="E48" s="9" t="n"/>
      <c r="F48" s="9" t="n"/>
      <c r="G48" s="16" t="n"/>
      <c r="H48" s="9" t="n"/>
      <c r="I48" s="17">
        <f>IF(B48="","",IFERROR(INDEX(Impostazioni!$D$6:$D$25,MATCH(B48,Impostazioni!$B$6:$B$25,0)),0))</f>
        <v/>
      </c>
      <c r="J48" s="17">
        <f>IF(OR(G48="",I48=""),"",G48*I48)</f>
        <v/>
      </c>
      <c r="K48" s="17">
        <f>IF(OR(C48="",H48&lt;&gt;"Sì"),"",IFERROR(INDEX(Impostazioni!$F$30:$F$59,MATCH(C48,Impostazioni!$B$30:$B$59,0)),0))</f>
        <v/>
      </c>
      <c r="L48" s="17">
        <f>IF(OR(G48="",K48=""),"",G48*K48)</f>
        <v/>
      </c>
      <c r="M48" s="18">
        <f>IF(A48="","",WEEKNUM(A48,21))</f>
        <v/>
      </c>
    </row>
    <row r="49">
      <c r="A49" s="14" t="n"/>
      <c r="B49" s="9" t="n"/>
      <c r="C49" s="9" t="n"/>
      <c r="D49" s="15">
        <f>IF(C49="","",IFERROR(INDEX(Impostazioni!$C$30:$C$59,MATCH(C49,Impostazioni!$B$30:$B$59,0)),"codice?"))</f>
        <v/>
      </c>
      <c r="E49" s="9" t="n"/>
      <c r="F49" s="9" t="n"/>
      <c r="G49" s="16" t="n"/>
      <c r="H49" s="9" t="n"/>
      <c r="I49" s="17">
        <f>IF(B49="","",IFERROR(INDEX(Impostazioni!$D$6:$D$25,MATCH(B49,Impostazioni!$B$6:$B$25,0)),0))</f>
        <v/>
      </c>
      <c r="J49" s="17">
        <f>IF(OR(G49="",I49=""),"",G49*I49)</f>
        <v/>
      </c>
      <c r="K49" s="17">
        <f>IF(OR(C49="",H49&lt;&gt;"Sì"),"",IFERROR(INDEX(Impostazioni!$F$30:$F$59,MATCH(C49,Impostazioni!$B$30:$B$59,0)),0))</f>
        <v/>
      </c>
      <c r="L49" s="17">
        <f>IF(OR(G49="",K49=""),"",G49*K49)</f>
        <v/>
      </c>
      <c r="M49" s="18">
        <f>IF(A49="","",WEEKNUM(A49,21))</f>
        <v/>
      </c>
    </row>
    <row r="50">
      <c r="A50" s="14" t="n"/>
      <c r="B50" s="9" t="n"/>
      <c r="C50" s="9" t="n"/>
      <c r="D50" s="15">
        <f>IF(C50="","",IFERROR(INDEX(Impostazioni!$C$30:$C$59,MATCH(C50,Impostazioni!$B$30:$B$59,0)),"codice?"))</f>
        <v/>
      </c>
      <c r="E50" s="9" t="n"/>
      <c r="F50" s="9" t="n"/>
      <c r="G50" s="16" t="n"/>
      <c r="H50" s="9" t="n"/>
      <c r="I50" s="17">
        <f>IF(B50="","",IFERROR(INDEX(Impostazioni!$D$6:$D$25,MATCH(B50,Impostazioni!$B$6:$B$25,0)),0))</f>
        <v/>
      </c>
      <c r="J50" s="17">
        <f>IF(OR(G50="",I50=""),"",G50*I50)</f>
        <v/>
      </c>
      <c r="K50" s="17">
        <f>IF(OR(C50="",H50&lt;&gt;"Sì"),"",IFERROR(INDEX(Impostazioni!$F$30:$F$59,MATCH(C50,Impostazioni!$B$30:$B$59,0)),0))</f>
        <v/>
      </c>
      <c r="L50" s="17">
        <f>IF(OR(G50="",K50=""),"",G50*K50)</f>
        <v/>
      </c>
      <c r="M50" s="18">
        <f>IF(A50="","",WEEKNUM(A50,21))</f>
        <v/>
      </c>
    </row>
    <row r="51">
      <c r="A51" s="14" t="n"/>
      <c r="B51" s="9" t="n"/>
      <c r="C51" s="9" t="n"/>
      <c r="D51" s="15">
        <f>IF(C51="","",IFERROR(INDEX(Impostazioni!$C$30:$C$59,MATCH(C51,Impostazioni!$B$30:$B$59,0)),"codice?"))</f>
        <v/>
      </c>
      <c r="E51" s="9" t="n"/>
      <c r="F51" s="9" t="n"/>
      <c r="G51" s="16" t="n"/>
      <c r="H51" s="9" t="n"/>
      <c r="I51" s="17">
        <f>IF(B51="","",IFERROR(INDEX(Impostazioni!$D$6:$D$25,MATCH(B51,Impostazioni!$B$6:$B$25,0)),0))</f>
        <v/>
      </c>
      <c r="J51" s="17">
        <f>IF(OR(G51="",I51=""),"",G51*I51)</f>
        <v/>
      </c>
      <c r="K51" s="17">
        <f>IF(OR(C51="",H51&lt;&gt;"Sì"),"",IFERROR(INDEX(Impostazioni!$F$30:$F$59,MATCH(C51,Impostazioni!$B$30:$B$59,0)),0))</f>
        <v/>
      </c>
      <c r="L51" s="17">
        <f>IF(OR(G51="",K51=""),"",G51*K51)</f>
        <v/>
      </c>
      <c r="M51" s="18">
        <f>IF(A51="","",WEEKNUM(A51,21))</f>
        <v/>
      </c>
    </row>
    <row r="52">
      <c r="A52" s="14" t="n"/>
      <c r="B52" s="9" t="n"/>
      <c r="C52" s="9" t="n"/>
      <c r="D52" s="15">
        <f>IF(C52="","",IFERROR(INDEX(Impostazioni!$C$30:$C$59,MATCH(C52,Impostazioni!$B$30:$B$59,0)),"codice?"))</f>
        <v/>
      </c>
      <c r="E52" s="9" t="n"/>
      <c r="F52" s="9" t="n"/>
      <c r="G52" s="16" t="n"/>
      <c r="H52" s="9" t="n"/>
      <c r="I52" s="17">
        <f>IF(B52="","",IFERROR(INDEX(Impostazioni!$D$6:$D$25,MATCH(B52,Impostazioni!$B$6:$B$25,0)),0))</f>
        <v/>
      </c>
      <c r="J52" s="17">
        <f>IF(OR(G52="",I52=""),"",G52*I52)</f>
        <v/>
      </c>
      <c r="K52" s="17">
        <f>IF(OR(C52="",H52&lt;&gt;"Sì"),"",IFERROR(INDEX(Impostazioni!$F$30:$F$59,MATCH(C52,Impostazioni!$B$30:$B$59,0)),0))</f>
        <v/>
      </c>
      <c r="L52" s="17">
        <f>IF(OR(G52="",K52=""),"",G52*K52)</f>
        <v/>
      </c>
      <c r="M52" s="18">
        <f>IF(A52="","",WEEKNUM(A52,21))</f>
        <v/>
      </c>
    </row>
    <row r="53">
      <c r="A53" s="14" t="n"/>
      <c r="B53" s="9" t="n"/>
      <c r="C53" s="9" t="n"/>
      <c r="D53" s="15">
        <f>IF(C53="","",IFERROR(INDEX(Impostazioni!$C$30:$C$59,MATCH(C53,Impostazioni!$B$30:$B$59,0)),"codice?"))</f>
        <v/>
      </c>
      <c r="E53" s="9" t="n"/>
      <c r="F53" s="9" t="n"/>
      <c r="G53" s="16" t="n"/>
      <c r="H53" s="9" t="n"/>
      <c r="I53" s="17">
        <f>IF(B53="","",IFERROR(INDEX(Impostazioni!$D$6:$D$25,MATCH(B53,Impostazioni!$B$6:$B$25,0)),0))</f>
        <v/>
      </c>
      <c r="J53" s="17">
        <f>IF(OR(G53="",I53=""),"",G53*I53)</f>
        <v/>
      </c>
      <c r="K53" s="17">
        <f>IF(OR(C53="",H53&lt;&gt;"Sì"),"",IFERROR(INDEX(Impostazioni!$F$30:$F$59,MATCH(C53,Impostazioni!$B$30:$B$59,0)),0))</f>
        <v/>
      </c>
      <c r="L53" s="17">
        <f>IF(OR(G53="",K53=""),"",G53*K53)</f>
        <v/>
      </c>
      <c r="M53" s="18">
        <f>IF(A53="","",WEEKNUM(A53,21))</f>
        <v/>
      </c>
    </row>
    <row r="54">
      <c r="A54" s="14" t="n"/>
      <c r="B54" s="9" t="n"/>
      <c r="C54" s="9" t="n"/>
      <c r="D54" s="15">
        <f>IF(C54="","",IFERROR(INDEX(Impostazioni!$C$30:$C$59,MATCH(C54,Impostazioni!$B$30:$B$59,0)),"codice?"))</f>
        <v/>
      </c>
      <c r="E54" s="9" t="n"/>
      <c r="F54" s="9" t="n"/>
      <c r="G54" s="16" t="n"/>
      <c r="H54" s="9" t="n"/>
      <c r="I54" s="17">
        <f>IF(B54="","",IFERROR(INDEX(Impostazioni!$D$6:$D$25,MATCH(B54,Impostazioni!$B$6:$B$25,0)),0))</f>
        <v/>
      </c>
      <c r="J54" s="17">
        <f>IF(OR(G54="",I54=""),"",G54*I54)</f>
        <v/>
      </c>
      <c r="K54" s="17">
        <f>IF(OR(C54="",H54&lt;&gt;"Sì"),"",IFERROR(INDEX(Impostazioni!$F$30:$F$59,MATCH(C54,Impostazioni!$B$30:$B$59,0)),0))</f>
        <v/>
      </c>
      <c r="L54" s="17">
        <f>IF(OR(G54="",K54=""),"",G54*K54)</f>
        <v/>
      </c>
      <c r="M54" s="18">
        <f>IF(A54="","",WEEKNUM(A54,21))</f>
        <v/>
      </c>
    </row>
    <row r="55">
      <c r="A55" s="14" t="n"/>
      <c r="B55" s="9" t="n"/>
      <c r="C55" s="9" t="n"/>
      <c r="D55" s="15">
        <f>IF(C55="","",IFERROR(INDEX(Impostazioni!$C$30:$C$59,MATCH(C55,Impostazioni!$B$30:$B$59,0)),"codice?"))</f>
        <v/>
      </c>
      <c r="E55" s="9" t="n"/>
      <c r="F55" s="9" t="n"/>
      <c r="G55" s="16" t="n"/>
      <c r="H55" s="9" t="n"/>
      <c r="I55" s="17">
        <f>IF(B55="","",IFERROR(INDEX(Impostazioni!$D$6:$D$25,MATCH(B55,Impostazioni!$B$6:$B$25,0)),0))</f>
        <v/>
      </c>
      <c r="J55" s="17">
        <f>IF(OR(G55="",I55=""),"",G55*I55)</f>
        <v/>
      </c>
      <c r="K55" s="17">
        <f>IF(OR(C55="",H55&lt;&gt;"Sì"),"",IFERROR(INDEX(Impostazioni!$F$30:$F$59,MATCH(C55,Impostazioni!$B$30:$B$59,0)),0))</f>
        <v/>
      </c>
      <c r="L55" s="17">
        <f>IF(OR(G55="",K55=""),"",G55*K55)</f>
        <v/>
      </c>
      <c r="M55" s="18">
        <f>IF(A55="","",WEEKNUM(A55,21))</f>
        <v/>
      </c>
    </row>
    <row r="56">
      <c r="A56" s="14" t="n"/>
      <c r="B56" s="9" t="n"/>
      <c r="C56" s="9" t="n"/>
      <c r="D56" s="15">
        <f>IF(C56="","",IFERROR(INDEX(Impostazioni!$C$30:$C$59,MATCH(C56,Impostazioni!$B$30:$B$59,0)),"codice?"))</f>
        <v/>
      </c>
      <c r="E56" s="9" t="n"/>
      <c r="F56" s="9" t="n"/>
      <c r="G56" s="16" t="n"/>
      <c r="H56" s="9" t="n"/>
      <c r="I56" s="17">
        <f>IF(B56="","",IFERROR(INDEX(Impostazioni!$D$6:$D$25,MATCH(B56,Impostazioni!$B$6:$B$25,0)),0))</f>
        <v/>
      </c>
      <c r="J56" s="17">
        <f>IF(OR(G56="",I56=""),"",G56*I56)</f>
        <v/>
      </c>
      <c r="K56" s="17">
        <f>IF(OR(C56="",H56&lt;&gt;"Sì"),"",IFERROR(INDEX(Impostazioni!$F$30:$F$59,MATCH(C56,Impostazioni!$B$30:$B$59,0)),0))</f>
        <v/>
      </c>
      <c r="L56" s="17">
        <f>IF(OR(G56="",K56=""),"",G56*K56)</f>
        <v/>
      </c>
      <c r="M56" s="18">
        <f>IF(A56="","",WEEKNUM(A56,21))</f>
        <v/>
      </c>
    </row>
    <row r="57">
      <c r="A57" s="14" t="n"/>
      <c r="B57" s="9" t="n"/>
      <c r="C57" s="9" t="n"/>
      <c r="D57" s="15">
        <f>IF(C57="","",IFERROR(INDEX(Impostazioni!$C$30:$C$59,MATCH(C57,Impostazioni!$B$30:$B$59,0)),"codice?"))</f>
        <v/>
      </c>
      <c r="E57" s="9" t="n"/>
      <c r="F57" s="9" t="n"/>
      <c r="G57" s="16" t="n"/>
      <c r="H57" s="9" t="n"/>
      <c r="I57" s="17">
        <f>IF(B57="","",IFERROR(INDEX(Impostazioni!$D$6:$D$25,MATCH(B57,Impostazioni!$B$6:$B$25,0)),0))</f>
        <v/>
      </c>
      <c r="J57" s="17">
        <f>IF(OR(G57="",I57=""),"",G57*I57)</f>
        <v/>
      </c>
      <c r="K57" s="17">
        <f>IF(OR(C57="",H57&lt;&gt;"Sì"),"",IFERROR(INDEX(Impostazioni!$F$30:$F$59,MATCH(C57,Impostazioni!$B$30:$B$59,0)),0))</f>
        <v/>
      </c>
      <c r="L57" s="17">
        <f>IF(OR(G57="",K57=""),"",G57*K57)</f>
        <v/>
      </c>
      <c r="M57" s="18">
        <f>IF(A57="","",WEEKNUM(A57,21))</f>
        <v/>
      </c>
    </row>
    <row r="58">
      <c r="A58" s="14" t="n"/>
      <c r="B58" s="9" t="n"/>
      <c r="C58" s="9" t="n"/>
      <c r="D58" s="15">
        <f>IF(C58="","",IFERROR(INDEX(Impostazioni!$C$30:$C$59,MATCH(C58,Impostazioni!$B$30:$B$59,0)),"codice?"))</f>
        <v/>
      </c>
      <c r="E58" s="9" t="n"/>
      <c r="F58" s="9" t="n"/>
      <c r="G58" s="16" t="n"/>
      <c r="H58" s="9" t="n"/>
      <c r="I58" s="17">
        <f>IF(B58="","",IFERROR(INDEX(Impostazioni!$D$6:$D$25,MATCH(B58,Impostazioni!$B$6:$B$25,0)),0))</f>
        <v/>
      </c>
      <c r="J58" s="17">
        <f>IF(OR(G58="",I58=""),"",G58*I58)</f>
        <v/>
      </c>
      <c r="K58" s="17">
        <f>IF(OR(C58="",H58&lt;&gt;"Sì"),"",IFERROR(INDEX(Impostazioni!$F$30:$F$59,MATCH(C58,Impostazioni!$B$30:$B$59,0)),0))</f>
        <v/>
      </c>
      <c r="L58" s="17">
        <f>IF(OR(G58="",K58=""),"",G58*K58)</f>
        <v/>
      </c>
      <c r="M58" s="18">
        <f>IF(A58="","",WEEKNUM(A58,21))</f>
        <v/>
      </c>
    </row>
    <row r="59">
      <c r="A59" s="14" t="n"/>
      <c r="B59" s="9" t="n"/>
      <c r="C59" s="9" t="n"/>
      <c r="D59" s="15">
        <f>IF(C59="","",IFERROR(INDEX(Impostazioni!$C$30:$C$59,MATCH(C59,Impostazioni!$B$30:$B$59,0)),"codice?"))</f>
        <v/>
      </c>
      <c r="E59" s="9" t="n"/>
      <c r="F59" s="9" t="n"/>
      <c r="G59" s="16" t="n"/>
      <c r="H59" s="9" t="n"/>
      <c r="I59" s="17">
        <f>IF(B59="","",IFERROR(INDEX(Impostazioni!$D$6:$D$25,MATCH(B59,Impostazioni!$B$6:$B$25,0)),0))</f>
        <v/>
      </c>
      <c r="J59" s="17">
        <f>IF(OR(G59="",I59=""),"",G59*I59)</f>
        <v/>
      </c>
      <c r="K59" s="17">
        <f>IF(OR(C59="",H59&lt;&gt;"Sì"),"",IFERROR(INDEX(Impostazioni!$F$30:$F$59,MATCH(C59,Impostazioni!$B$30:$B$59,0)),0))</f>
        <v/>
      </c>
      <c r="L59" s="17">
        <f>IF(OR(G59="",K59=""),"",G59*K59)</f>
        <v/>
      </c>
      <c r="M59" s="18">
        <f>IF(A59="","",WEEKNUM(A59,21))</f>
        <v/>
      </c>
    </row>
    <row r="60">
      <c r="A60" s="14" t="n"/>
      <c r="B60" s="9" t="n"/>
      <c r="C60" s="9" t="n"/>
      <c r="D60" s="15">
        <f>IF(C60="","",IFERROR(INDEX(Impostazioni!$C$30:$C$59,MATCH(C60,Impostazioni!$B$30:$B$59,0)),"codice?"))</f>
        <v/>
      </c>
      <c r="E60" s="9" t="n"/>
      <c r="F60" s="9" t="n"/>
      <c r="G60" s="16" t="n"/>
      <c r="H60" s="9" t="n"/>
      <c r="I60" s="17">
        <f>IF(B60="","",IFERROR(INDEX(Impostazioni!$D$6:$D$25,MATCH(B60,Impostazioni!$B$6:$B$25,0)),0))</f>
        <v/>
      </c>
      <c r="J60" s="17">
        <f>IF(OR(G60="",I60=""),"",G60*I60)</f>
        <v/>
      </c>
      <c r="K60" s="17">
        <f>IF(OR(C60="",H60&lt;&gt;"Sì"),"",IFERROR(INDEX(Impostazioni!$F$30:$F$59,MATCH(C60,Impostazioni!$B$30:$B$59,0)),0))</f>
        <v/>
      </c>
      <c r="L60" s="17">
        <f>IF(OR(G60="",K60=""),"",G60*K60)</f>
        <v/>
      </c>
      <c r="M60" s="18">
        <f>IF(A60="","",WEEKNUM(A60,21))</f>
        <v/>
      </c>
    </row>
    <row r="61">
      <c r="A61" s="14" t="n"/>
      <c r="B61" s="9" t="n"/>
      <c r="C61" s="9" t="n"/>
      <c r="D61" s="15">
        <f>IF(C61="","",IFERROR(INDEX(Impostazioni!$C$30:$C$59,MATCH(C61,Impostazioni!$B$30:$B$59,0)),"codice?"))</f>
        <v/>
      </c>
      <c r="E61" s="9" t="n"/>
      <c r="F61" s="9" t="n"/>
      <c r="G61" s="16" t="n"/>
      <c r="H61" s="9" t="n"/>
      <c r="I61" s="17">
        <f>IF(B61="","",IFERROR(INDEX(Impostazioni!$D$6:$D$25,MATCH(B61,Impostazioni!$B$6:$B$25,0)),0))</f>
        <v/>
      </c>
      <c r="J61" s="17">
        <f>IF(OR(G61="",I61=""),"",G61*I61)</f>
        <v/>
      </c>
      <c r="K61" s="17">
        <f>IF(OR(C61="",H61&lt;&gt;"Sì"),"",IFERROR(INDEX(Impostazioni!$F$30:$F$59,MATCH(C61,Impostazioni!$B$30:$B$59,0)),0))</f>
        <v/>
      </c>
      <c r="L61" s="17">
        <f>IF(OR(G61="",K61=""),"",G61*K61)</f>
        <v/>
      </c>
      <c r="M61" s="18">
        <f>IF(A61="","",WEEKNUM(A61,21))</f>
        <v/>
      </c>
    </row>
    <row r="62">
      <c r="A62" s="14" t="n"/>
      <c r="B62" s="9" t="n"/>
      <c r="C62" s="9" t="n"/>
      <c r="D62" s="15">
        <f>IF(C62="","",IFERROR(INDEX(Impostazioni!$C$30:$C$59,MATCH(C62,Impostazioni!$B$30:$B$59,0)),"codice?"))</f>
        <v/>
      </c>
      <c r="E62" s="9" t="n"/>
      <c r="F62" s="9" t="n"/>
      <c r="G62" s="16" t="n"/>
      <c r="H62" s="9" t="n"/>
      <c r="I62" s="17">
        <f>IF(B62="","",IFERROR(INDEX(Impostazioni!$D$6:$D$25,MATCH(B62,Impostazioni!$B$6:$B$25,0)),0))</f>
        <v/>
      </c>
      <c r="J62" s="17">
        <f>IF(OR(G62="",I62=""),"",G62*I62)</f>
        <v/>
      </c>
      <c r="K62" s="17">
        <f>IF(OR(C62="",H62&lt;&gt;"Sì"),"",IFERROR(INDEX(Impostazioni!$F$30:$F$59,MATCH(C62,Impostazioni!$B$30:$B$59,0)),0))</f>
        <v/>
      </c>
      <c r="L62" s="17">
        <f>IF(OR(G62="",K62=""),"",G62*K62)</f>
        <v/>
      </c>
      <c r="M62" s="18">
        <f>IF(A62="","",WEEKNUM(A62,21))</f>
        <v/>
      </c>
    </row>
    <row r="63">
      <c r="A63" s="14" t="n"/>
      <c r="B63" s="9" t="n"/>
      <c r="C63" s="9" t="n"/>
      <c r="D63" s="15">
        <f>IF(C63="","",IFERROR(INDEX(Impostazioni!$C$30:$C$59,MATCH(C63,Impostazioni!$B$30:$B$59,0)),"codice?"))</f>
        <v/>
      </c>
      <c r="E63" s="9" t="n"/>
      <c r="F63" s="9" t="n"/>
      <c r="G63" s="16" t="n"/>
      <c r="H63" s="9" t="n"/>
      <c r="I63" s="17">
        <f>IF(B63="","",IFERROR(INDEX(Impostazioni!$D$6:$D$25,MATCH(B63,Impostazioni!$B$6:$B$25,0)),0))</f>
        <v/>
      </c>
      <c r="J63" s="17">
        <f>IF(OR(G63="",I63=""),"",G63*I63)</f>
        <v/>
      </c>
      <c r="K63" s="17">
        <f>IF(OR(C63="",H63&lt;&gt;"Sì"),"",IFERROR(INDEX(Impostazioni!$F$30:$F$59,MATCH(C63,Impostazioni!$B$30:$B$59,0)),0))</f>
        <v/>
      </c>
      <c r="L63" s="17">
        <f>IF(OR(G63="",K63=""),"",G63*K63)</f>
        <v/>
      </c>
      <c r="M63" s="18">
        <f>IF(A63="","",WEEKNUM(A63,21))</f>
        <v/>
      </c>
    </row>
    <row r="64">
      <c r="A64" s="14" t="n"/>
      <c r="B64" s="9" t="n"/>
      <c r="C64" s="9" t="n"/>
      <c r="D64" s="15">
        <f>IF(C64="","",IFERROR(INDEX(Impostazioni!$C$30:$C$59,MATCH(C64,Impostazioni!$B$30:$B$59,0)),"codice?"))</f>
        <v/>
      </c>
      <c r="E64" s="9" t="n"/>
      <c r="F64" s="9" t="n"/>
      <c r="G64" s="16" t="n"/>
      <c r="H64" s="9" t="n"/>
      <c r="I64" s="17">
        <f>IF(B64="","",IFERROR(INDEX(Impostazioni!$D$6:$D$25,MATCH(B64,Impostazioni!$B$6:$B$25,0)),0))</f>
        <v/>
      </c>
      <c r="J64" s="17">
        <f>IF(OR(G64="",I64=""),"",G64*I64)</f>
        <v/>
      </c>
      <c r="K64" s="17">
        <f>IF(OR(C64="",H64&lt;&gt;"Sì"),"",IFERROR(INDEX(Impostazioni!$F$30:$F$59,MATCH(C64,Impostazioni!$B$30:$B$59,0)),0))</f>
        <v/>
      </c>
      <c r="L64" s="17">
        <f>IF(OR(G64="",K64=""),"",G64*K64)</f>
        <v/>
      </c>
      <c r="M64" s="18">
        <f>IF(A64="","",WEEKNUM(A64,21))</f>
        <v/>
      </c>
    </row>
    <row r="65">
      <c r="A65" s="14" t="n"/>
      <c r="B65" s="9" t="n"/>
      <c r="C65" s="9" t="n"/>
      <c r="D65" s="15">
        <f>IF(C65="","",IFERROR(INDEX(Impostazioni!$C$30:$C$59,MATCH(C65,Impostazioni!$B$30:$B$59,0)),"codice?"))</f>
        <v/>
      </c>
      <c r="E65" s="9" t="n"/>
      <c r="F65" s="9" t="n"/>
      <c r="G65" s="16" t="n"/>
      <c r="H65" s="9" t="n"/>
      <c r="I65" s="17">
        <f>IF(B65="","",IFERROR(INDEX(Impostazioni!$D$6:$D$25,MATCH(B65,Impostazioni!$B$6:$B$25,0)),0))</f>
        <v/>
      </c>
      <c r="J65" s="17">
        <f>IF(OR(G65="",I65=""),"",G65*I65)</f>
        <v/>
      </c>
      <c r="K65" s="17">
        <f>IF(OR(C65="",H65&lt;&gt;"Sì"),"",IFERROR(INDEX(Impostazioni!$F$30:$F$59,MATCH(C65,Impostazioni!$B$30:$B$59,0)),0))</f>
        <v/>
      </c>
      <c r="L65" s="17">
        <f>IF(OR(G65="",K65=""),"",G65*K65)</f>
        <v/>
      </c>
      <c r="M65" s="18">
        <f>IF(A65="","",WEEKNUM(A65,21))</f>
        <v/>
      </c>
    </row>
    <row r="66">
      <c r="A66" s="14" t="n"/>
      <c r="B66" s="9" t="n"/>
      <c r="C66" s="9" t="n"/>
      <c r="D66" s="15">
        <f>IF(C66="","",IFERROR(INDEX(Impostazioni!$C$30:$C$59,MATCH(C66,Impostazioni!$B$30:$B$59,0)),"codice?"))</f>
        <v/>
      </c>
      <c r="E66" s="9" t="n"/>
      <c r="F66" s="9" t="n"/>
      <c r="G66" s="16" t="n"/>
      <c r="H66" s="9" t="n"/>
      <c r="I66" s="17">
        <f>IF(B66="","",IFERROR(INDEX(Impostazioni!$D$6:$D$25,MATCH(B66,Impostazioni!$B$6:$B$25,0)),0))</f>
        <v/>
      </c>
      <c r="J66" s="17">
        <f>IF(OR(G66="",I66=""),"",G66*I66)</f>
        <v/>
      </c>
      <c r="K66" s="17">
        <f>IF(OR(C66="",H66&lt;&gt;"Sì"),"",IFERROR(INDEX(Impostazioni!$F$30:$F$59,MATCH(C66,Impostazioni!$B$30:$B$59,0)),0))</f>
        <v/>
      </c>
      <c r="L66" s="17">
        <f>IF(OR(G66="",K66=""),"",G66*K66)</f>
        <v/>
      </c>
      <c r="M66" s="18">
        <f>IF(A66="","",WEEKNUM(A66,21))</f>
        <v/>
      </c>
    </row>
    <row r="67">
      <c r="A67" s="14" t="n"/>
      <c r="B67" s="9" t="n"/>
      <c r="C67" s="9" t="n"/>
      <c r="D67" s="15">
        <f>IF(C67="","",IFERROR(INDEX(Impostazioni!$C$30:$C$59,MATCH(C67,Impostazioni!$B$30:$B$59,0)),"codice?"))</f>
        <v/>
      </c>
      <c r="E67" s="9" t="n"/>
      <c r="F67" s="9" t="n"/>
      <c r="G67" s="16" t="n"/>
      <c r="H67" s="9" t="n"/>
      <c r="I67" s="17">
        <f>IF(B67="","",IFERROR(INDEX(Impostazioni!$D$6:$D$25,MATCH(B67,Impostazioni!$B$6:$B$25,0)),0))</f>
        <v/>
      </c>
      <c r="J67" s="17">
        <f>IF(OR(G67="",I67=""),"",G67*I67)</f>
        <v/>
      </c>
      <c r="K67" s="17">
        <f>IF(OR(C67="",H67&lt;&gt;"Sì"),"",IFERROR(INDEX(Impostazioni!$F$30:$F$59,MATCH(C67,Impostazioni!$B$30:$B$59,0)),0))</f>
        <v/>
      </c>
      <c r="L67" s="17">
        <f>IF(OR(G67="",K67=""),"",G67*K67)</f>
        <v/>
      </c>
      <c r="M67" s="18">
        <f>IF(A67="","",WEEKNUM(A67,21))</f>
        <v/>
      </c>
    </row>
    <row r="68">
      <c r="A68" s="14" t="n"/>
      <c r="B68" s="9" t="n"/>
      <c r="C68" s="9" t="n"/>
      <c r="D68" s="15">
        <f>IF(C68="","",IFERROR(INDEX(Impostazioni!$C$30:$C$59,MATCH(C68,Impostazioni!$B$30:$B$59,0)),"codice?"))</f>
        <v/>
      </c>
      <c r="E68" s="9" t="n"/>
      <c r="F68" s="9" t="n"/>
      <c r="G68" s="16" t="n"/>
      <c r="H68" s="9" t="n"/>
      <c r="I68" s="17">
        <f>IF(B68="","",IFERROR(INDEX(Impostazioni!$D$6:$D$25,MATCH(B68,Impostazioni!$B$6:$B$25,0)),0))</f>
        <v/>
      </c>
      <c r="J68" s="17">
        <f>IF(OR(G68="",I68=""),"",G68*I68)</f>
        <v/>
      </c>
      <c r="K68" s="17">
        <f>IF(OR(C68="",H68&lt;&gt;"Sì"),"",IFERROR(INDEX(Impostazioni!$F$30:$F$59,MATCH(C68,Impostazioni!$B$30:$B$59,0)),0))</f>
        <v/>
      </c>
      <c r="L68" s="17">
        <f>IF(OR(G68="",K68=""),"",G68*K68)</f>
        <v/>
      </c>
      <c r="M68" s="18">
        <f>IF(A68="","",WEEKNUM(A68,21))</f>
        <v/>
      </c>
    </row>
    <row r="69">
      <c r="A69" s="14" t="n"/>
      <c r="B69" s="9" t="n"/>
      <c r="C69" s="9" t="n"/>
      <c r="D69" s="15">
        <f>IF(C69="","",IFERROR(INDEX(Impostazioni!$C$30:$C$59,MATCH(C69,Impostazioni!$B$30:$B$59,0)),"codice?"))</f>
        <v/>
      </c>
      <c r="E69" s="9" t="n"/>
      <c r="F69" s="9" t="n"/>
      <c r="G69" s="16" t="n"/>
      <c r="H69" s="9" t="n"/>
      <c r="I69" s="17">
        <f>IF(B69="","",IFERROR(INDEX(Impostazioni!$D$6:$D$25,MATCH(B69,Impostazioni!$B$6:$B$25,0)),0))</f>
        <v/>
      </c>
      <c r="J69" s="17">
        <f>IF(OR(G69="",I69=""),"",G69*I69)</f>
        <v/>
      </c>
      <c r="K69" s="17">
        <f>IF(OR(C69="",H69&lt;&gt;"Sì"),"",IFERROR(INDEX(Impostazioni!$F$30:$F$59,MATCH(C69,Impostazioni!$B$30:$B$59,0)),0))</f>
        <v/>
      </c>
      <c r="L69" s="17">
        <f>IF(OR(G69="",K69=""),"",G69*K69)</f>
        <v/>
      </c>
      <c r="M69" s="18">
        <f>IF(A69="","",WEEKNUM(A69,21))</f>
        <v/>
      </c>
    </row>
    <row r="70">
      <c r="A70" s="14" t="n"/>
      <c r="B70" s="9" t="n"/>
      <c r="C70" s="9" t="n"/>
      <c r="D70" s="15">
        <f>IF(C70="","",IFERROR(INDEX(Impostazioni!$C$30:$C$59,MATCH(C70,Impostazioni!$B$30:$B$59,0)),"codice?"))</f>
        <v/>
      </c>
      <c r="E70" s="9" t="n"/>
      <c r="F70" s="9" t="n"/>
      <c r="G70" s="16" t="n"/>
      <c r="H70" s="9" t="n"/>
      <c r="I70" s="17">
        <f>IF(B70="","",IFERROR(INDEX(Impostazioni!$D$6:$D$25,MATCH(B70,Impostazioni!$B$6:$B$25,0)),0))</f>
        <v/>
      </c>
      <c r="J70" s="17">
        <f>IF(OR(G70="",I70=""),"",G70*I70)</f>
        <v/>
      </c>
      <c r="K70" s="17">
        <f>IF(OR(C70="",H70&lt;&gt;"Sì"),"",IFERROR(INDEX(Impostazioni!$F$30:$F$59,MATCH(C70,Impostazioni!$B$30:$B$59,0)),0))</f>
        <v/>
      </c>
      <c r="L70" s="17">
        <f>IF(OR(G70="",K70=""),"",G70*K70)</f>
        <v/>
      </c>
      <c r="M70" s="18">
        <f>IF(A70="","",WEEKNUM(A70,21))</f>
        <v/>
      </c>
    </row>
    <row r="71">
      <c r="A71" s="14" t="n"/>
      <c r="B71" s="9" t="n"/>
      <c r="C71" s="9" t="n"/>
      <c r="D71" s="15">
        <f>IF(C71="","",IFERROR(INDEX(Impostazioni!$C$30:$C$59,MATCH(C71,Impostazioni!$B$30:$B$59,0)),"codice?"))</f>
        <v/>
      </c>
      <c r="E71" s="9" t="n"/>
      <c r="F71" s="9" t="n"/>
      <c r="G71" s="16" t="n"/>
      <c r="H71" s="9" t="n"/>
      <c r="I71" s="17">
        <f>IF(B71="","",IFERROR(INDEX(Impostazioni!$D$6:$D$25,MATCH(B71,Impostazioni!$B$6:$B$25,0)),0))</f>
        <v/>
      </c>
      <c r="J71" s="17">
        <f>IF(OR(G71="",I71=""),"",G71*I71)</f>
        <v/>
      </c>
      <c r="K71" s="17">
        <f>IF(OR(C71="",H71&lt;&gt;"Sì"),"",IFERROR(INDEX(Impostazioni!$F$30:$F$59,MATCH(C71,Impostazioni!$B$30:$B$59,0)),0))</f>
        <v/>
      </c>
      <c r="L71" s="17">
        <f>IF(OR(G71="",K71=""),"",G71*K71)</f>
        <v/>
      </c>
      <c r="M71" s="18">
        <f>IF(A71="","",WEEKNUM(A71,21))</f>
        <v/>
      </c>
    </row>
    <row r="72">
      <c r="A72" s="14" t="n"/>
      <c r="B72" s="9" t="n"/>
      <c r="C72" s="9" t="n"/>
      <c r="D72" s="15">
        <f>IF(C72="","",IFERROR(INDEX(Impostazioni!$C$30:$C$59,MATCH(C72,Impostazioni!$B$30:$B$59,0)),"codice?"))</f>
        <v/>
      </c>
      <c r="E72" s="9" t="n"/>
      <c r="F72" s="9" t="n"/>
      <c r="G72" s="16" t="n"/>
      <c r="H72" s="9" t="n"/>
      <c r="I72" s="17">
        <f>IF(B72="","",IFERROR(INDEX(Impostazioni!$D$6:$D$25,MATCH(B72,Impostazioni!$B$6:$B$25,0)),0))</f>
        <v/>
      </c>
      <c r="J72" s="17">
        <f>IF(OR(G72="",I72=""),"",G72*I72)</f>
        <v/>
      </c>
      <c r="K72" s="17">
        <f>IF(OR(C72="",H72&lt;&gt;"Sì"),"",IFERROR(INDEX(Impostazioni!$F$30:$F$59,MATCH(C72,Impostazioni!$B$30:$B$59,0)),0))</f>
        <v/>
      </c>
      <c r="L72" s="17">
        <f>IF(OR(G72="",K72=""),"",G72*K72)</f>
        <v/>
      </c>
      <c r="M72" s="18">
        <f>IF(A72="","",WEEKNUM(A72,21))</f>
        <v/>
      </c>
    </row>
    <row r="73">
      <c r="A73" s="14" t="n"/>
      <c r="B73" s="9" t="n"/>
      <c r="C73" s="9" t="n"/>
      <c r="D73" s="15">
        <f>IF(C73="","",IFERROR(INDEX(Impostazioni!$C$30:$C$59,MATCH(C73,Impostazioni!$B$30:$B$59,0)),"codice?"))</f>
        <v/>
      </c>
      <c r="E73" s="9" t="n"/>
      <c r="F73" s="9" t="n"/>
      <c r="G73" s="16" t="n"/>
      <c r="H73" s="9" t="n"/>
      <c r="I73" s="17">
        <f>IF(B73="","",IFERROR(INDEX(Impostazioni!$D$6:$D$25,MATCH(B73,Impostazioni!$B$6:$B$25,0)),0))</f>
        <v/>
      </c>
      <c r="J73" s="17">
        <f>IF(OR(G73="",I73=""),"",G73*I73)</f>
        <v/>
      </c>
      <c r="K73" s="17">
        <f>IF(OR(C73="",H73&lt;&gt;"Sì"),"",IFERROR(INDEX(Impostazioni!$F$30:$F$59,MATCH(C73,Impostazioni!$B$30:$B$59,0)),0))</f>
        <v/>
      </c>
      <c r="L73" s="17">
        <f>IF(OR(G73="",K73=""),"",G73*K73)</f>
        <v/>
      </c>
      <c r="M73" s="18">
        <f>IF(A73="","",WEEKNUM(A73,21))</f>
        <v/>
      </c>
    </row>
    <row r="74">
      <c r="A74" s="14" t="n"/>
      <c r="B74" s="9" t="n"/>
      <c r="C74" s="9" t="n"/>
      <c r="D74" s="15">
        <f>IF(C74="","",IFERROR(INDEX(Impostazioni!$C$30:$C$59,MATCH(C74,Impostazioni!$B$30:$B$59,0)),"codice?"))</f>
        <v/>
      </c>
      <c r="E74" s="9" t="n"/>
      <c r="F74" s="9" t="n"/>
      <c r="G74" s="16" t="n"/>
      <c r="H74" s="9" t="n"/>
      <c r="I74" s="17">
        <f>IF(B74="","",IFERROR(INDEX(Impostazioni!$D$6:$D$25,MATCH(B74,Impostazioni!$B$6:$B$25,0)),0))</f>
        <v/>
      </c>
      <c r="J74" s="17">
        <f>IF(OR(G74="",I74=""),"",G74*I74)</f>
        <v/>
      </c>
      <c r="K74" s="17">
        <f>IF(OR(C74="",H74&lt;&gt;"Sì"),"",IFERROR(INDEX(Impostazioni!$F$30:$F$59,MATCH(C74,Impostazioni!$B$30:$B$59,0)),0))</f>
        <v/>
      </c>
      <c r="L74" s="17">
        <f>IF(OR(G74="",K74=""),"",G74*K74)</f>
        <v/>
      </c>
      <c r="M74" s="18">
        <f>IF(A74="","",WEEKNUM(A74,21))</f>
        <v/>
      </c>
    </row>
    <row r="75">
      <c r="A75" s="14" t="n"/>
      <c r="B75" s="9" t="n"/>
      <c r="C75" s="9" t="n"/>
      <c r="D75" s="15">
        <f>IF(C75="","",IFERROR(INDEX(Impostazioni!$C$30:$C$59,MATCH(C75,Impostazioni!$B$30:$B$59,0)),"codice?"))</f>
        <v/>
      </c>
      <c r="E75" s="9" t="n"/>
      <c r="F75" s="9" t="n"/>
      <c r="G75" s="16" t="n"/>
      <c r="H75" s="9" t="n"/>
      <c r="I75" s="17">
        <f>IF(B75="","",IFERROR(INDEX(Impostazioni!$D$6:$D$25,MATCH(B75,Impostazioni!$B$6:$B$25,0)),0))</f>
        <v/>
      </c>
      <c r="J75" s="17">
        <f>IF(OR(G75="",I75=""),"",G75*I75)</f>
        <v/>
      </c>
      <c r="K75" s="17">
        <f>IF(OR(C75="",H75&lt;&gt;"Sì"),"",IFERROR(INDEX(Impostazioni!$F$30:$F$59,MATCH(C75,Impostazioni!$B$30:$B$59,0)),0))</f>
        <v/>
      </c>
      <c r="L75" s="17">
        <f>IF(OR(G75="",K75=""),"",G75*K75)</f>
        <v/>
      </c>
      <c r="M75" s="18">
        <f>IF(A75="","",WEEKNUM(A75,21))</f>
        <v/>
      </c>
    </row>
    <row r="76">
      <c r="A76" s="14" t="n"/>
      <c r="B76" s="9" t="n"/>
      <c r="C76" s="9" t="n"/>
      <c r="D76" s="15">
        <f>IF(C76="","",IFERROR(INDEX(Impostazioni!$C$30:$C$59,MATCH(C76,Impostazioni!$B$30:$B$59,0)),"codice?"))</f>
        <v/>
      </c>
      <c r="E76" s="9" t="n"/>
      <c r="F76" s="9" t="n"/>
      <c r="G76" s="16" t="n"/>
      <c r="H76" s="9" t="n"/>
      <c r="I76" s="17">
        <f>IF(B76="","",IFERROR(INDEX(Impostazioni!$D$6:$D$25,MATCH(B76,Impostazioni!$B$6:$B$25,0)),0))</f>
        <v/>
      </c>
      <c r="J76" s="17">
        <f>IF(OR(G76="",I76=""),"",G76*I76)</f>
        <v/>
      </c>
      <c r="K76" s="17">
        <f>IF(OR(C76="",H76&lt;&gt;"Sì"),"",IFERROR(INDEX(Impostazioni!$F$30:$F$59,MATCH(C76,Impostazioni!$B$30:$B$59,0)),0))</f>
        <v/>
      </c>
      <c r="L76" s="17">
        <f>IF(OR(G76="",K76=""),"",G76*K76)</f>
        <v/>
      </c>
      <c r="M76" s="18">
        <f>IF(A76="","",WEEKNUM(A76,21))</f>
        <v/>
      </c>
    </row>
    <row r="77">
      <c r="A77" s="14" t="n"/>
      <c r="B77" s="9" t="n"/>
      <c r="C77" s="9" t="n"/>
      <c r="D77" s="15">
        <f>IF(C77="","",IFERROR(INDEX(Impostazioni!$C$30:$C$59,MATCH(C77,Impostazioni!$B$30:$B$59,0)),"codice?"))</f>
        <v/>
      </c>
      <c r="E77" s="9" t="n"/>
      <c r="F77" s="9" t="n"/>
      <c r="G77" s="16" t="n"/>
      <c r="H77" s="9" t="n"/>
      <c r="I77" s="17">
        <f>IF(B77="","",IFERROR(INDEX(Impostazioni!$D$6:$D$25,MATCH(B77,Impostazioni!$B$6:$B$25,0)),0))</f>
        <v/>
      </c>
      <c r="J77" s="17">
        <f>IF(OR(G77="",I77=""),"",G77*I77)</f>
        <v/>
      </c>
      <c r="K77" s="17">
        <f>IF(OR(C77="",H77&lt;&gt;"Sì"),"",IFERROR(INDEX(Impostazioni!$F$30:$F$59,MATCH(C77,Impostazioni!$B$30:$B$59,0)),0))</f>
        <v/>
      </c>
      <c r="L77" s="17">
        <f>IF(OR(G77="",K77=""),"",G77*K77)</f>
        <v/>
      </c>
      <c r="M77" s="18">
        <f>IF(A77="","",WEEKNUM(A77,21))</f>
        <v/>
      </c>
    </row>
    <row r="78">
      <c r="A78" s="14" t="n"/>
      <c r="B78" s="9" t="n"/>
      <c r="C78" s="9" t="n"/>
      <c r="D78" s="15">
        <f>IF(C78="","",IFERROR(INDEX(Impostazioni!$C$30:$C$59,MATCH(C78,Impostazioni!$B$30:$B$59,0)),"codice?"))</f>
        <v/>
      </c>
      <c r="E78" s="9" t="n"/>
      <c r="F78" s="9" t="n"/>
      <c r="G78" s="16" t="n"/>
      <c r="H78" s="9" t="n"/>
      <c r="I78" s="17">
        <f>IF(B78="","",IFERROR(INDEX(Impostazioni!$D$6:$D$25,MATCH(B78,Impostazioni!$B$6:$B$25,0)),0))</f>
        <v/>
      </c>
      <c r="J78" s="17">
        <f>IF(OR(G78="",I78=""),"",G78*I78)</f>
        <v/>
      </c>
      <c r="K78" s="17">
        <f>IF(OR(C78="",H78&lt;&gt;"Sì"),"",IFERROR(INDEX(Impostazioni!$F$30:$F$59,MATCH(C78,Impostazioni!$B$30:$B$59,0)),0))</f>
        <v/>
      </c>
      <c r="L78" s="17">
        <f>IF(OR(G78="",K78=""),"",G78*K78)</f>
        <v/>
      </c>
      <c r="M78" s="18">
        <f>IF(A78="","",WEEKNUM(A78,21))</f>
        <v/>
      </c>
    </row>
    <row r="79">
      <c r="A79" s="14" t="n"/>
      <c r="B79" s="9" t="n"/>
      <c r="C79" s="9" t="n"/>
      <c r="D79" s="15">
        <f>IF(C79="","",IFERROR(INDEX(Impostazioni!$C$30:$C$59,MATCH(C79,Impostazioni!$B$30:$B$59,0)),"codice?"))</f>
        <v/>
      </c>
      <c r="E79" s="9" t="n"/>
      <c r="F79" s="9" t="n"/>
      <c r="G79" s="16" t="n"/>
      <c r="H79" s="9" t="n"/>
      <c r="I79" s="17">
        <f>IF(B79="","",IFERROR(INDEX(Impostazioni!$D$6:$D$25,MATCH(B79,Impostazioni!$B$6:$B$25,0)),0))</f>
        <v/>
      </c>
      <c r="J79" s="17">
        <f>IF(OR(G79="",I79=""),"",G79*I79)</f>
        <v/>
      </c>
      <c r="K79" s="17">
        <f>IF(OR(C79="",H79&lt;&gt;"Sì"),"",IFERROR(INDEX(Impostazioni!$F$30:$F$59,MATCH(C79,Impostazioni!$B$30:$B$59,0)),0))</f>
        <v/>
      </c>
      <c r="L79" s="17">
        <f>IF(OR(G79="",K79=""),"",G79*K79)</f>
        <v/>
      </c>
      <c r="M79" s="18">
        <f>IF(A79="","",WEEKNUM(A79,21))</f>
        <v/>
      </c>
    </row>
    <row r="80">
      <c r="A80" s="14" t="n"/>
      <c r="B80" s="9" t="n"/>
      <c r="C80" s="9" t="n"/>
      <c r="D80" s="15">
        <f>IF(C80="","",IFERROR(INDEX(Impostazioni!$C$30:$C$59,MATCH(C80,Impostazioni!$B$30:$B$59,0)),"codice?"))</f>
        <v/>
      </c>
      <c r="E80" s="9" t="n"/>
      <c r="F80" s="9" t="n"/>
      <c r="G80" s="16" t="n"/>
      <c r="H80" s="9" t="n"/>
      <c r="I80" s="17">
        <f>IF(B80="","",IFERROR(INDEX(Impostazioni!$D$6:$D$25,MATCH(B80,Impostazioni!$B$6:$B$25,0)),0))</f>
        <v/>
      </c>
      <c r="J80" s="17">
        <f>IF(OR(G80="",I80=""),"",G80*I80)</f>
        <v/>
      </c>
      <c r="K80" s="17">
        <f>IF(OR(C80="",H80&lt;&gt;"Sì"),"",IFERROR(INDEX(Impostazioni!$F$30:$F$59,MATCH(C80,Impostazioni!$B$30:$B$59,0)),0))</f>
        <v/>
      </c>
      <c r="L80" s="17">
        <f>IF(OR(G80="",K80=""),"",G80*K80)</f>
        <v/>
      </c>
      <c r="M80" s="18">
        <f>IF(A80="","",WEEKNUM(A80,21))</f>
        <v/>
      </c>
    </row>
    <row r="81">
      <c r="A81" s="14" t="n"/>
      <c r="B81" s="9" t="n"/>
      <c r="C81" s="9" t="n"/>
      <c r="D81" s="15">
        <f>IF(C81="","",IFERROR(INDEX(Impostazioni!$C$30:$C$59,MATCH(C81,Impostazioni!$B$30:$B$59,0)),"codice?"))</f>
        <v/>
      </c>
      <c r="E81" s="9" t="n"/>
      <c r="F81" s="9" t="n"/>
      <c r="G81" s="16" t="n"/>
      <c r="H81" s="9" t="n"/>
      <c r="I81" s="17">
        <f>IF(B81="","",IFERROR(INDEX(Impostazioni!$D$6:$D$25,MATCH(B81,Impostazioni!$B$6:$B$25,0)),0))</f>
        <v/>
      </c>
      <c r="J81" s="17">
        <f>IF(OR(G81="",I81=""),"",G81*I81)</f>
        <v/>
      </c>
      <c r="K81" s="17">
        <f>IF(OR(C81="",H81&lt;&gt;"Sì"),"",IFERROR(INDEX(Impostazioni!$F$30:$F$59,MATCH(C81,Impostazioni!$B$30:$B$59,0)),0))</f>
        <v/>
      </c>
      <c r="L81" s="17">
        <f>IF(OR(G81="",K81=""),"",G81*K81)</f>
        <v/>
      </c>
      <c r="M81" s="18">
        <f>IF(A81="","",WEEKNUM(A81,21))</f>
        <v/>
      </c>
    </row>
    <row r="82">
      <c r="A82" s="14" t="n"/>
      <c r="B82" s="9" t="n"/>
      <c r="C82" s="9" t="n"/>
      <c r="D82" s="15">
        <f>IF(C82="","",IFERROR(INDEX(Impostazioni!$C$30:$C$59,MATCH(C82,Impostazioni!$B$30:$B$59,0)),"codice?"))</f>
        <v/>
      </c>
      <c r="E82" s="9" t="n"/>
      <c r="F82" s="9" t="n"/>
      <c r="G82" s="16" t="n"/>
      <c r="H82" s="9" t="n"/>
      <c r="I82" s="17">
        <f>IF(B82="","",IFERROR(INDEX(Impostazioni!$D$6:$D$25,MATCH(B82,Impostazioni!$B$6:$B$25,0)),0))</f>
        <v/>
      </c>
      <c r="J82" s="17">
        <f>IF(OR(G82="",I82=""),"",G82*I82)</f>
        <v/>
      </c>
      <c r="K82" s="17">
        <f>IF(OR(C82="",H82&lt;&gt;"Sì"),"",IFERROR(INDEX(Impostazioni!$F$30:$F$59,MATCH(C82,Impostazioni!$B$30:$B$59,0)),0))</f>
        <v/>
      </c>
      <c r="L82" s="17">
        <f>IF(OR(G82="",K82=""),"",G82*K82)</f>
        <v/>
      </c>
      <c r="M82" s="18">
        <f>IF(A82="","",WEEKNUM(A82,21))</f>
        <v/>
      </c>
    </row>
    <row r="83">
      <c r="A83" s="14" t="n"/>
      <c r="B83" s="9" t="n"/>
      <c r="C83" s="9" t="n"/>
      <c r="D83" s="15">
        <f>IF(C83="","",IFERROR(INDEX(Impostazioni!$C$30:$C$59,MATCH(C83,Impostazioni!$B$30:$B$59,0)),"codice?"))</f>
        <v/>
      </c>
      <c r="E83" s="9" t="n"/>
      <c r="F83" s="9" t="n"/>
      <c r="G83" s="16" t="n"/>
      <c r="H83" s="9" t="n"/>
      <c r="I83" s="17">
        <f>IF(B83="","",IFERROR(INDEX(Impostazioni!$D$6:$D$25,MATCH(B83,Impostazioni!$B$6:$B$25,0)),0))</f>
        <v/>
      </c>
      <c r="J83" s="17">
        <f>IF(OR(G83="",I83=""),"",G83*I83)</f>
        <v/>
      </c>
      <c r="K83" s="17">
        <f>IF(OR(C83="",H83&lt;&gt;"Sì"),"",IFERROR(INDEX(Impostazioni!$F$30:$F$59,MATCH(C83,Impostazioni!$B$30:$B$59,0)),0))</f>
        <v/>
      </c>
      <c r="L83" s="17">
        <f>IF(OR(G83="",K83=""),"",G83*K83)</f>
        <v/>
      </c>
      <c r="M83" s="18">
        <f>IF(A83="","",WEEKNUM(A83,21))</f>
        <v/>
      </c>
    </row>
    <row r="84">
      <c r="A84" s="14" t="n"/>
      <c r="B84" s="9" t="n"/>
      <c r="C84" s="9" t="n"/>
      <c r="D84" s="15">
        <f>IF(C84="","",IFERROR(INDEX(Impostazioni!$C$30:$C$59,MATCH(C84,Impostazioni!$B$30:$B$59,0)),"codice?"))</f>
        <v/>
      </c>
      <c r="E84" s="9" t="n"/>
      <c r="F84" s="9" t="n"/>
      <c r="G84" s="16" t="n"/>
      <c r="H84" s="9" t="n"/>
      <c r="I84" s="17">
        <f>IF(B84="","",IFERROR(INDEX(Impostazioni!$D$6:$D$25,MATCH(B84,Impostazioni!$B$6:$B$25,0)),0))</f>
        <v/>
      </c>
      <c r="J84" s="17">
        <f>IF(OR(G84="",I84=""),"",G84*I84)</f>
        <v/>
      </c>
      <c r="K84" s="17">
        <f>IF(OR(C84="",H84&lt;&gt;"Sì"),"",IFERROR(INDEX(Impostazioni!$F$30:$F$59,MATCH(C84,Impostazioni!$B$30:$B$59,0)),0))</f>
        <v/>
      </c>
      <c r="L84" s="17">
        <f>IF(OR(G84="",K84=""),"",G84*K84)</f>
        <v/>
      </c>
      <c r="M84" s="18">
        <f>IF(A84="","",WEEKNUM(A84,21))</f>
        <v/>
      </c>
    </row>
    <row r="85">
      <c r="A85" s="14" t="n"/>
      <c r="B85" s="9" t="n"/>
      <c r="C85" s="9" t="n"/>
      <c r="D85" s="15">
        <f>IF(C85="","",IFERROR(INDEX(Impostazioni!$C$30:$C$59,MATCH(C85,Impostazioni!$B$30:$B$59,0)),"codice?"))</f>
        <v/>
      </c>
      <c r="E85" s="9" t="n"/>
      <c r="F85" s="9" t="n"/>
      <c r="G85" s="16" t="n"/>
      <c r="H85" s="9" t="n"/>
      <c r="I85" s="17">
        <f>IF(B85="","",IFERROR(INDEX(Impostazioni!$D$6:$D$25,MATCH(B85,Impostazioni!$B$6:$B$25,0)),0))</f>
        <v/>
      </c>
      <c r="J85" s="17">
        <f>IF(OR(G85="",I85=""),"",G85*I85)</f>
        <v/>
      </c>
      <c r="K85" s="17">
        <f>IF(OR(C85="",H85&lt;&gt;"Sì"),"",IFERROR(INDEX(Impostazioni!$F$30:$F$59,MATCH(C85,Impostazioni!$B$30:$B$59,0)),0))</f>
        <v/>
      </c>
      <c r="L85" s="17">
        <f>IF(OR(G85="",K85=""),"",G85*K85)</f>
        <v/>
      </c>
      <c r="M85" s="18">
        <f>IF(A85="","",WEEKNUM(A85,21))</f>
        <v/>
      </c>
    </row>
    <row r="86">
      <c r="A86" s="14" t="n"/>
      <c r="B86" s="9" t="n"/>
      <c r="C86" s="9" t="n"/>
      <c r="D86" s="15">
        <f>IF(C86="","",IFERROR(INDEX(Impostazioni!$C$30:$C$59,MATCH(C86,Impostazioni!$B$30:$B$59,0)),"codice?"))</f>
        <v/>
      </c>
      <c r="E86" s="9" t="n"/>
      <c r="F86" s="9" t="n"/>
      <c r="G86" s="16" t="n"/>
      <c r="H86" s="9" t="n"/>
      <c r="I86" s="17">
        <f>IF(B86="","",IFERROR(INDEX(Impostazioni!$D$6:$D$25,MATCH(B86,Impostazioni!$B$6:$B$25,0)),0))</f>
        <v/>
      </c>
      <c r="J86" s="17">
        <f>IF(OR(G86="",I86=""),"",G86*I86)</f>
        <v/>
      </c>
      <c r="K86" s="17">
        <f>IF(OR(C86="",H86&lt;&gt;"Sì"),"",IFERROR(INDEX(Impostazioni!$F$30:$F$59,MATCH(C86,Impostazioni!$B$30:$B$59,0)),0))</f>
        <v/>
      </c>
      <c r="L86" s="17">
        <f>IF(OR(G86="",K86=""),"",G86*K86)</f>
        <v/>
      </c>
      <c r="M86" s="18">
        <f>IF(A86="","",WEEKNUM(A86,21))</f>
        <v/>
      </c>
    </row>
    <row r="87">
      <c r="A87" s="14" t="n"/>
      <c r="B87" s="9" t="n"/>
      <c r="C87" s="9" t="n"/>
      <c r="D87" s="15">
        <f>IF(C87="","",IFERROR(INDEX(Impostazioni!$C$30:$C$59,MATCH(C87,Impostazioni!$B$30:$B$59,0)),"codice?"))</f>
        <v/>
      </c>
      <c r="E87" s="9" t="n"/>
      <c r="F87" s="9" t="n"/>
      <c r="G87" s="16" t="n"/>
      <c r="H87" s="9" t="n"/>
      <c r="I87" s="17">
        <f>IF(B87="","",IFERROR(INDEX(Impostazioni!$D$6:$D$25,MATCH(B87,Impostazioni!$B$6:$B$25,0)),0))</f>
        <v/>
      </c>
      <c r="J87" s="17">
        <f>IF(OR(G87="",I87=""),"",G87*I87)</f>
        <v/>
      </c>
      <c r="K87" s="17">
        <f>IF(OR(C87="",H87&lt;&gt;"Sì"),"",IFERROR(INDEX(Impostazioni!$F$30:$F$59,MATCH(C87,Impostazioni!$B$30:$B$59,0)),0))</f>
        <v/>
      </c>
      <c r="L87" s="17">
        <f>IF(OR(G87="",K87=""),"",G87*K87)</f>
        <v/>
      </c>
      <c r="M87" s="18">
        <f>IF(A87="","",WEEKNUM(A87,21))</f>
        <v/>
      </c>
    </row>
    <row r="88">
      <c r="A88" s="14" t="n"/>
      <c r="B88" s="9" t="n"/>
      <c r="C88" s="9" t="n"/>
      <c r="D88" s="15">
        <f>IF(C88="","",IFERROR(INDEX(Impostazioni!$C$30:$C$59,MATCH(C88,Impostazioni!$B$30:$B$59,0)),"codice?"))</f>
        <v/>
      </c>
      <c r="E88" s="9" t="n"/>
      <c r="F88" s="9" t="n"/>
      <c r="G88" s="16" t="n"/>
      <c r="H88" s="9" t="n"/>
      <c r="I88" s="17">
        <f>IF(B88="","",IFERROR(INDEX(Impostazioni!$D$6:$D$25,MATCH(B88,Impostazioni!$B$6:$B$25,0)),0))</f>
        <v/>
      </c>
      <c r="J88" s="17">
        <f>IF(OR(G88="",I88=""),"",G88*I88)</f>
        <v/>
      </c>
      <c r="K88" s="17">
        <f>IF(OR(C88="",H88&lt;&gt;"Sì"),"",IFERROR(INDEX(Impostazioni!$F$30:$F$59,MATCH(C88,Impostazioni!$B$30:$B$59,0)),0))</f>
        <v/>
      </c>
      <c r="L88" s="17">
        <f>IF(OR(G88="",K88=""),"",G88*K88)</f>
        <v/>
      </c>
      <c r="M88" s="18">
        <f>IF(A88="","",WEEKNUM(A88,21))</f>
        <v/>
      </c>
    </row>
    <row r="89">
      <c r="A89" s="14" t="n"/>
      <c r="B89" s="9" t="n"/>
      <c r="C89" s="9" t="n"/>
      <c r="D89" s="15">
        <f>IF(C89="","",IFERROR(INDEX(Impostazioni!$C$30:$C$59,MATCH(C89,Impostazioni!$B$30:$B$59,0)),"codice?"))</f>
        <v/>
      </c>
      <c r="E89" s="9" t="n"/>
      <c r="F89" s="9" t="n"/>
      <c r="G89" s="16" t="n"/>
      <c r="H89" s="9" t="n"/>
      <c r="I89" s="17">
        <f>IF(B89="","",IFERROR(INDEX(Impostazioni!$D$6:$D$25,MATCH(B89,Impostazioni!$B$6:$B$25,0)),0))</f>
        <v/>
      </c>
      <c r="J89" s="17">
        <f>IF(OR(G89="",I89=""),"",G89*I89)</f>
        <v/>
      </c>
      <c r="K89" s="17">
        <f>IF(OR(C89="",H89&lt;&gt;"Sì"),"",IFERROR(INDEX(Impostazioni!$F$30:$F$59,MATCH(C89,Impostazioni!$B$30:$B$59,0)),0))</f>
        <v/>
      </c>
      <c r="L89" s="17">
        <f>IF(OR(G89="",K89=""),"",G89*K89)</f>
        <v/>
      </c>
      <c r="M89" s="18">
        <f>IF(A89="","",WEEKNUM(A89,21))</f>
        <v/>
      </c>
    </row>
    <row r="90">
      <c r="A90" s="14" t="n"/>
      <c r="B90" s="9" t="n"/>
      <c r="C90" s="9" t="n"/>
      <c r="D90" s="15">
        <f>IF(C90="","",IFERROR(INDEX(Impostazioni!$C$30:$C$59,MATCH(C90,Impostazioni!$B$30:$B$59,0)),"codice?"))</f>
        <v/>
      </c>
      <c r="E90" s="9" t="n"/>
      <c r="F90" s="9" t="n"/>
      <c r="G90" s="16" t="n"/>
      <c r="H90" s="9" t="n"/>
      <c r="I90" s="17">
        <f>IF(B90="","",IFERROR(INDEX(Impostazioni!$D$6:$D$25,MATCH(B90,Impostazioni!$B$6:$B$25,0)),0))</f>
        <v/>
      </c>
      <c r="J90" s="17">
        <f>IF(OR(G90="",I90=""),"",G90*I90)</f>
        <v/>
      </c>
      <c r="K90" s="17">
        <f>IF(OR(C90="",H90&lt;&gt;"Sì"),"",IFERROR(INDEX(Impostazioni!$F$30:$F$59,MATCH(C90,Impostazioni!$B$30:$B$59,0)),0))</f>
        <v/>
      </c>
      <c r="L90" s="17">
        <f>IF(OR(G90="",K90=""),"",G90*K90)</f>
        <v/>
      </c>
      <c r="M90" s="18">
        <f>IF(A90="","",WEEKNUM(A90,21))</f>
        <v/>
      </c>
    </row>
    <row r="91">
      <c r="A91" s="14" t="n"/>
      <c r="B91" s="9" t="n"/>
      <c r="C91" s="9" t="n"/>
      <c r="D91" s="15">
        <f>IF(C91="","",IFERROR(INDEX(Impostazioni!$C$30:$C$59,MATCH(C91,Impostazioni!$B$30:$B$59,0)),"codice?"))</f>
        <v/>
      </c>
      <c r="E91" s="9" t="n"/>
      <c r="F91" s="9" t="n"/>
      <c r="G91" s="16" t="n"/>
      <c r="H91" s="9" t="n"/>
      <c r="I91" s="17">
        <f>IF(B91="","",IFERROR(INDEX(Impostazioni!$D$6:$D$25,MATCH(B91,Impostazioni!$B$6:$B$25,0)),0))</f>
        <v/>
      </c>
      <c r="J91" s="17">
        <f>IF(OR(G91="",I91=""),"",G91*I91)</f>
        <v/>
      </c>
      <c r="K91" s="17">
        <f>IF(OR(C91="",H91&lt;&gt;"Sì"),"",IFERROR(INDEX(Impostazioni!$F$30:$F$59,MATCH(C91,Impostazioni!$B$30:$B$59,0)),0))</f>
        <v/>
      </c>
      <c r="L91" s="17">
        <f>IF(OR(G91="",K91=""),"",G91*K91)</f>
        <v/>
      </c>
      <c r="M91" s="18">
        <f>IF(A91="","",WEEKNUM(A91,21))</f>
        <v/>
      </c>
    </row>
    <row r="92">
      <c r="A92" s="14" t="n"/>
      <c r="B92" s="9" t="n"/>
      <c r="C92" s="9" t="n"/>
      <c r="D92" s="15">
        <f>IF(C92="","",IFERROR(INDEX(Impostazioni!$C$30:$C$59,MATCH(C92,Impostazioni!$B$30:$B$59,0)),"codice?"))</f>
        <v/>
      </c>
      <c r="E92" s="9" t="n"/>
      <c r="F92" s="9" t="n"/>
      <c r="G92" s="16" t="n"/>
      <c r="H92" s="9" t="n"/>
      <c r="I92" s="17">
        <f>IF(B92="","",IFERROR(INDEX(Impostazioni!$D$6:$D$25,MATCH(B92,Impostazioni!$B$6:$B$25,0)),0))</f>
        <v/>
      </c>
      <c r="J92" s="17">
        <f>IF(OR(G92="",I92=""),"",G92*I92)</f>
        <v/>
      </c>
      <c r="K92" s="17">
        <f>IF(OR(C92="",H92&lt;&gt;"Sì"),"",IFERROR(INDEX(Impostazioni!$F$30:$F$59,MATCH(C92,Impostazioni!$B$30:$B$59,0)),0))</f>
        <v/>
      </c>
      <c r="L92" s="17">
        <f>IF(OR(G92="",K92=""),"",G92*K92)</f>
        <v/>
      </c>
      <c r="M92" s="18">
        <f>IF(A92="","",WEEKNUM(A92,21))</f>
        <v/>
      </c>
    </row>
    <row r="93">
      <c r="A93" s="14" t="n"/>
      <c r="B93" s="9" t="n"/>
      <c r="C93" s="9" t="n"/>
      <c r="D93" s="15">
        <f>IF(C93="","",IFERROR(INDEX(Impostazioni!$C$30:$C$59,MATCH(C93,Impostazioni!$B$30:$B$59,0)),"codice?"))</f>
        <v/>
      </c>
      <c r="E93" s="9" t="n"/>
      <c r="F93" s="9" t="n"/>
      <c r="G93" s="16" t="n"/>
      <c r="H93" s="9" t="n"/>
      <c r="I93" s="17">
        <f>IF(B93="","",IFERROR(INDEX(Impostazioni!$D$6:$D$25,MATCH(B93,Impostazioni!$B$6:$B$25,0)),0))</f>
        <v/>
      </c>
      <c r="J93" s="17">
        <f>IF(OR(G93="",I93=""),"",G93*I93)</f>
        <v/>
      </c>
      <c r="K93" s="17">
        <f>IF(OR(C93="",H93&lt;&gt;"Sì"),"",IFERROR(INDEX(Impostazioni!$F$30:$F$59,MATCH(C93,Impostazioni!$B$30:$B$59,0)),0))</f>
        <v/>
      </c>
      <c r="L93" s="17">
        <f>IF(OR(G93="",K93=""),"",G93*K93)</f>
        <v/>
      </c>
      <c r="M93" s="18">
        <f>IF(A93="","",WEEKNUM(A93,21))</f>
        <v/>
      </c>
    </row>
    <row r="94">
      <c r="A94" s="14" t="n"/>
      <c r="B94" s="9" t="n"/>
      <c r="C94" s="9" t="n"/>
      <c r="D94" s="15">
        <f>IF(C94="","",IFERROR(INDEX(Impostazioni!$C$30:$C$59,MATCH(C94,Impostazioni!$B$30:$B$59,0)),"codice?"))</f>
        <v/>
      </c>
      <c r="E94" s="9" t="n"/>
      <c r="F94" s="9" t="n"/>
      <c r="G94" s="16" t="n"/>
      <c r="H94" s="9" t="n"/>
      <c r="I94" s="17">
        <f>IF(B94="","",IFERROR(INDEX(Impostazioni!$D$6:$D$25,MATCH(B94,Impostazioni!$B$6:$B$25,0)),0))</f>
        <v/>
      </c>
      <c r="J94" s="17">
        <f>IF(OR(G94="",I94=""),"",G94*I94)</f>
        <v/>
      </c>
      <c r="K94" s="17">
        <f>IF(OR(C94="",H94&lt;&gt;"Sì"),"",IFERROR(INDEX(Impostazioni!$F$30:$F$59,MATCH(C94,Impostazioni!$B$30:$B$59,0)),0))</f>
        <v/>
      </c>
      <c r="L94" s="17">
        <f>IF(OR(G94="",K94=""),"",G94*K94)</f>
        <v/>
      </c>
      <c r="M94" s="18">
        <f>IF(A94="","",WEEKNUM(A94,21))</f>
        <v/>
      </c>
    </row>
    <row r="95">
      <c r="A95" s="14" t="n"/>
      <c r="B95" s="9" t="n"/>
      <c r="C95" s="9" t="n"/>
      <c r="D95" s="15">
        <f>IF(C95="","",IFERROR(INDEX(Impostazioni!$C$30:$C$59,MATCH(C95,Impostazioni!$B$30:$B$59,0)),"codice?"))</f>
        <v/>
      </c>
      <c r="E95" s="9" t="n"/>
      <c r="F95" s="9" t="n"/>
      <c r="G95" s="16" t="n"/>
      <c r="H95" s="9" t="n"/>
      <c r="I95" s="17">
        <f>IF(B95="","",IFERROR(INDEX(Impostazioni!$D$6:$D$25,MATCH(B95,Impostazioni!$B$6:$B$25,0)),0))</f>
        <v/>
      </c>
      <c r="J95" s="17">
        <f>IF(OR(G95="",I95=""),"",G95*I95)</f>
        <v/>
      </c>
      <c r="K95" s="17">
        <f>IF(OR(C95="",H95&lt;&gt;"Sì"),"",IFERROR(INDEX(Impostazioni!$F$30:$F$59,MATCH(C95,Impostazioni!$B$30:$B$59,0)),0))</f>
        <v/>
      </c>
      <c r="L95" s="17">
        <f>IF(OR(G95="",K95=""),"",G95*K95)</f>
        <v/>
      </c>
      <c r="M95" s="18">
        <f>IF(A95="","",WEEKNUM(A95,21))</f>
        <v/>
      </c>
    </row>
    <row r="96">
      <c r="A96" s="14" t="n"/>
      <c r="B96" s="9" t="n"/>
      <c r="C96" s="9" t="n"/>
      <c r="D96" s="15">
        <f>IF(C96="","",IFERROR(INDEX(Impostazioni!$C$30:$C$59,MATCH(C96,Impostazioni!$B$30:$B$59,0)),"codice?"))</f>
        <v/>
      </c>
      <c r="E96" s="9" t="n"/>
      <c r="F96" s="9" t="n"/>
      <c r="G96" s="16" t="n"/>
      <c r="H96" s="9" t="n"/>
      <c r="I96" s="17">
        <f>IF(B96="","",IFERROR(INDEX(Impostazioni!$D$6:$D$25,MATCH(B96,Impostazioni!$B$6:$B$25,0)),0))</f>
        <v/>
      </c>
      <c r="J96" s="17">
        <f>IF(OR(G96="",I96=""),"",G96*I96)</f>
        <v/>
      </c>
      <c r="K96" s="17">
        <f>IF(OR(C96="",H96&lt;&gt;"Sì"),"",IFERROR(INDEX(Impostazioni!$F$30:$F$59,MATCH(C96,Impostazioni!$B$30:$B$59,0)),0))</f>
        <v/>
      </c>
      <c r="L96" s="17">
        <f>IF(OR(G96="",K96=""),"",G96*K96)</f>
        <v/>
      </c>
      <c r="M96" s="18">
        <f>IF(A96="","",WEEKNUM(A96,21))</f>
        <v/>
      </c>
    </row>
    <row r="97">
      <c r="A97" s="14" t="n"/>
      <c r="B97" s="9" t="n"/>
      <c r="C97" s="9" t="n"/>
      <c r="D97" s="15">
        <f>IF(C97="","",IFERROR(INDEX(Impostazioni!$C$30:$C$59,MATCH(C97,Impostazioni!$B$30:$B$59,0)),"codice?"))</f>
        <v/>
      </c>
      <c r="E97" s="9" t="n"/>
      <c r="F97" s="9" t="n"/>
      <c r="G97" s="16" t="n"/>
      <c r="H97" s="9" t="n"/>
      <c r="I97" s="17">
        <f>IF(B97="","",IFERROR(INDEX(Impostazioni!$D$6:$D$25,MATCH(B97,Impostazioni!$B$6:$B$25,0)),0))</f>
        <v/>
      </c>
      <c r="J97" s="17">
        <f>IF(OR(G97="",I97=""),"",G97*I97)</f>
        <v/>
      </c>
      <c r="K97" s="17">
        <f>IF(OR(C97="",H97&lt;&gt;"Sì"),"",IFERROR(INDEX(Impostazioni!$F$30:$F$59,MATCH(C97,Impostazioni!$B$30:$B$59,0)),0))</f>
        <v/>
      </c>
      <c r="L97" s="17">
        <f>IF(OR(G97="",K97=""),"",G97*K97)</f>
        <v/>
      </c>
      <c r="M97" s="18">
        <f>IF(A97="","",WEEKNUM(A97,21))</f>
        <v/>
      </c>
    </row>
    <row r="98">
      <c r="A98" s="14" t="n"/>
      <c r="B98" s="9" t="n"/>
      <c r="C98" s="9" t="n"/>
      <c r="D98" s="15">
        <f>IF(C98="","",IFERROR(INDEX(Impostazioni!$C$30:$C$59,MATCH(C98,Impostazioni!$B$30:$B$59,0)),"codice?"))</f>
        <v/>
      </c>
      <c r="E98" s="9" t="n"/>
      <c r="F98" s="9" t="n"/>
      <c r="G98" s="16" t="n"/>
      <c r="H98" s="9" t="n"/>
      <c r="I98" s="17">
        <f>IF(B98="","",IFERROR(INDEX(Impostazioni!$D$6:$D$25,MATCH(B98,Impostazioni!$B$6:$B$25,0)),0))</f>
        <v/>
      </c>
      <c r="J98" s="17">
        <f>IF(OR(G98="",I98=""),"",G98*I98)</f>
        <v/>
      </c>
      <c r="K98" s="17">
        <f>IF(OR(C98="",H98&lt;&gt;"Sì"),"",IFERROR(INDEX(Impostazioni!$F$30:$F$59,MATCH(C98,Impostazioni!$B$30:$B$59,0)),0))</f>
        <v/>
      </c>
      <c r="L98" s="17">
        <f>IF(OR(G98="",K98=""),"",G98*K98)</f>
        <v/>
      </c>
      <c r="M98" s="18">
        <f>IF(A98="","",WEEKNUM(A98,21))</f>
        <v/>
      </c>
    </row>
    <row r="99">
      <c r="A99" s="14" t="n"/>
      <c r="B99" s="9" t="n"/>
      <c r="C99" s="9" t="n"/>
      <c r="D99" s="15">
        <f>IF(C99="","",IFERROR(INDEX(Impostazioni!$C$30:$C$59,MATCH(C99,Impostazioni!$B$30:$B$59,0)),"codice?"))</f>
        <v/>
      </c>
      <c r="E99" s="9" t="n"/>
      <c r="F99" s="9" t="n"/>
      <c r="G99" s="16" t="n"/>
      <c r="H99" s="9" t="n"/>
      <c r="I99" s="17">
        <f>IF(B99="","",IFERROR(INDEX(Impostazioni!$D$6:$D$25,MATCH(B99,Impostazioni!$B$6:$B$25,0)),0))</f>
        <v/>
      </c>
      <c r="J99" s="17">
        <f>IF(OR(G99="",I99=""),"",G99*I99)</f>
        <v/>
      </c>
      <c r="K99" s="17">
        <f>IF(OR(C99="",H99&lt;&gt;"Sì"),"",IFERROR(INDEX(Impostazioni!$F$30:$F$59,MATCH(C99,Impostazioni!$B$30:$B$59,0)),0))</f>
        <v/>
      </c>
      <c r="L99" s="17">
        <f>IF(OR(G99="",K99=""),"",G99*K99)</f>
        <v/>
      </c>
      <c r="M99" s="18">
        <f>IF(A99="","",WEEKNUM(A99,21))</f>
        <v/>
      </c>
    </row>
    <row r="100">
      <c r="A100" s="14" t="n"/>
      <c r="B100" s="9" t="n"/>
      <c r="C100" s="9" t="n"/>
      <c r="D100" s="15">
        <f>IF(C100="","",IFERROR(INDEX(Impostazioni!$C$30:$C$59,MATCH(C100,Impostazioni!$B$30:$B$59,0)),"codice?"))</f>
        <v/>
      </c>
      <c r="E100" s="9" t="n"/>
      <c r="F100" s="9" t="n"/>
      <c r="G100" s="16" t="n"/>
      <c r="H100" s="9" t="n"/>
      <c r="I100" s="17">
        <f>IF(B100="","",IFERROR(INDEX(Impostazioni!$D$6:$D$25,MATCH(B100,Impostazioni!$B$6:$B$25,0)),0))</f>
        <v/>
      </c>
      <c r="J100" s="17">
        <f>IF(OR(G100="",I100=""),"",G100*I100)</f>
        <v/>
      </c>
      <c r="K100" s="17">
        <f>IF(OR(C100="",H100&lt;&gt;"Sì"),"",IFERROR(INDEX(Impostazioni!$F$30:$F$59,MATCH(C100,Impostazioni!$B$30:$B$59,0)),0))</f>
        <v/>
      </c>
      <c r="L100" s="17">
        <f>IF(OR(G100="",K100=""),"",G100*K100)</f>
        <v/>
      </c>
      <c r="M100" s="18">
        <f>IF(A100="","",WEEKNUM(A100,21))</f>
        <v/>
      </c>
    </row>
    <row r="101">
      <c r="A101" s="14" t="n"/>
      <c r="B101" s="9" t="n"/>
      <c r="C101" s="9" t="n"/>
      <c r="D101" s="15">
        <f>IF(C101="","",IFERROR(INDEX(Impostazioni!$C$30:$C$59,MATCH(C101,Impostazioni!$B$30:$B$59,0)),"codice?"))</f>
        <v/>
      </c>
      <c r="E101" s="9" t="n"/>
      <c r="F101" s="9" t="n"/>
      <c r="G101" s="16" t="n"/>
      <c r="H101" s="9" t="n"/>
      <c r="I101" s="17">
        <f>IF(B101="","",IFERROR(INDEX(Impostazioni!$D$6:$D$25,MATCH(B101,Impostazioni!$B$6:$B$25,0)),0))</f>
        <v/>
      </c>
      <c r="J101" s="17">
        <f>IF(OR(G101="",I101=""),"",G101*I101)</f>
        <v/>
      </c>
      <c r="K101" s="17">
        <f>IF(OR(C101="",H101&lt;&gt;"Sì"),"",IFERROR(INDEX(Impostazioni!$F$30:$F$59,MATCH(C101,Impostazioni!$B$30:$B$59,0)),0))</f>
        <v/>
      </c>
      <c r="L101" s="17">
        <f>IF(OR(G101="",K101=""),"",G101*K101)</f>
        <v/>
      </c>
      <c r="M101" s="18">
        <f>IF(A101="","",WEEKNUM(A101,21))</f>
        <v/>
      </c>
    </row>
    <row r="102">
      <c r="A102" s="14" t="n"/>
      <c r="B102" s="9" t="n"/>
      <c r="C102" s="9" t="n"/>
      <c r="D102" s="15">
        <f>IF(C102="","",IFERROR(INDEX(Impostazioni!$C$30:$C$59,MATCH(C102,Impostazioni!$B$30:$B$59,0)),"codice?"))</f>
        <v/>
      </c>
      <c r="E102" s="9" t="n"/>
      <c r="F102" s="9" t="n"/>
      <c r="G102" s="16" t="n"/>
      <c r="H102" s="9" t="n"/>
      <c r="I102" s="17">
        <f>IF(B102="","",IFERROR(INDEX(Impostazioni!$D$6:$D$25,MATCH(B102,Impostazioni!$B$6:$B$25,0)),0))</f>
        <v/>
      </c>
      <c r="J102" s="17">
        <f>IF(OR(G102="",I102=""),"",G102*I102)</f>
        <v/>
      </c>
      <c r="K102" s="17">
        <f>IF(OR(C102="",H102&lt;&gt;"Sì"),"",IFERROR(INDEX(Impostazioni!$F$30:$F$59,MATCH(C102,Impostazioni!$B$30:$B$59,0)),0))</f>
        <v/>
      </c>
      <c r="L102" s="17">
        <f>IF(OR(G102="",K102=""),"",G102*K102)</f>
        <v/>
      </c>
      <c r="M102" s="18">
        <f>IF(A102="","",WEEKNUM(A102,21))</f>
        <v/>
      </c>
    </row>
    <row r="103">
      <c r="A103" s="14" t="n"/>
      <c r="B103" s="9" t="n"/>
      <c r="C103" s="9" t="n"/>
      <c r="D103" s="15">
        <f>IF(C103="","",IFERROR(INDEX(Impostazioni!$C$30:$C$59,MATCH(C103,Impostazioni!$B$30:$B$59,0)),"codice?"))</f>
        <v/>
      </c>
      <c r="E103" s="9" t="n"/>
      <c r="F103" s="9" t="n"/>
      <c r="G103" s="16" t="n"/>
      <c r="H103" s="9" t="n"/>
      <c r="I103" s="17">
        <f>IF(B103="","",IFERROR(INDEX(Impostazioni!$D$6:$D$25,MATCH(B103,Impostazioni!$B$6:$B$25,0)),0))</f>
        <v/>
      </c>
      <c r="J103" s="17">
        <f>IF(OR(G103="",I103=""),"",G103*I103)</f>
        <v/>
      </c>
      <c r="K103" s="17">
        <f>IF(OR(C103="",H103&lt;&gt;"Sì"),"",IFERROR(INDEX(Impostazioni!$F$30:$F$59,MATCH(C103,Impostazioni!$B$30:$B$59,0)),0))</f>
        <v/>
      </c>
      <c r="L103" s="17">
        <f>IF(OR(G103="",K103=""),"",G103*K103)</f>
        <v/>
      </c>
      <c r="M103" s="18">
        <f>IF(A103="","",WEEKNUM(A103,21))</f>
        <v/>
      </c>
    </row>
    <row r="104">
      <c r="A104" s="14" t="n"/>
      <c r="B104" s="9" t="n"/>
      <c r="C104" s="9" t="n"/>
      <c r="D104" s="15">
        <f>IF(C104="","",IFERROR(INDEX(Impostazioni!$C$30:$C$59,MATCH(C104,Impostazioni!$B$30:$B$59,0)),"codice?"))</f>
        <v/>
      </c>
      <c r="E104" s="9" t="n"/>
      <c r="F104" s="9" t="n"/>
      <c r="G104" s="16" t="n"/>
      <c r="H104" s="9" t="n"/>
      <c r="I104" s="17">
        <f>IF(B104="","",IFERROR(INDEX(Impostazioni!$D$6:$D$25,MATCH(B104,Impostazioni!$B$6:$B$25,0)),0))</f>
        <v/>
      </c>
      <c r="J104" s="17">
        <f>IF(OR(G104="",I104=""),"",G104*I104)</f>
        <v/>
      </c>
      <c r="K104" s="17">
        <f>IF(OR(C104="",H104&lt;&gt;"Sì"),"",IFERROR(INDEX(Impostazioni!$F$30:$F$59,MATCH(C104,Impostazioni!$B$30:$B$59,0)),0))</f>
        <v/>
      </c>
      <c r="L104" s="17">
        <f>IF(OR(G104="",K104=""),"",G104*K104)</f>
        <v/>
      </c>
      <c r="M104" s="18">
        <f>IF(A104="","",WEEKNUM(A104,21))</f>
        <v/>
      </c>
    </row>
    <row r="105">
      <c r="A105" s="14" t="n"/>
      <c r="B105" s="9" t="n"/>
      <c r="C105" s="9" t="n"/>
      <c r="D105" s="15">
        <f>IF(C105="","",IFERROR(INDEX(Impostazioni!$C$30:$C$59,MATCH(C105,Impostazioni!$B$30:$B$59,0)),"codice?"))</f>
        <v/>
      </c>
      <c r="E105" s="9" t="n"/>
      <c r="F105" s="9" t="n"/>
      <c r="G105" s="16" t="n"/>
      <c r="H105" s="9" t="n"/>
      <c r="I105" s="17">
        <f>IF(B105="","",IFERROR(INDEX(Impostazioni!$D$6:$D$25,MATCH(B105,Impostazioni!$B$6:$B$25,0)),0))</f>
        <v/>
      </c>
      <c r="J105" s="17">
        <f>IF(OR(G105="",I105=""),"",G105*I105)</f>
        <v/>
      </c>
      <c r="K105" s="17">
        <f>IF(OR(C105="",H105&lt;&gt;"Sì"),"",IFERROR(INDEX(Impostazioni!$F$30:$F$59,MATCH(C105,Impostazioni!$B$30:$B$59,0)),0))</f>
        <v/>
      </c>
      <c r="L105" s="17">
        <f>IF(OR(G105="",K105=""),"",G105*K105)</f>
        <v/>
      </c>
      <c r="M105" s="18">
        <f>IF(A105="","",WEEKNUM(A105,21))</f>
        <v/>
      </c>
    </row>
    <row r="106">
      <c r="A106" s="14" t="n"/>
      <c r="B106" s="9" t="n"/>
      <c r="C106" s="9" t="n"/>
      <c r="D106" s="15">
        <f>IF(C106="","",IFERROR(INDEX(Impostazioni!$C$30:$C$59,MATCH(C106,Impostazioni!$B$30:$B$59,0)),"codice?"))</f>
        <v/>
      </c>
      <c r="E106" s="9" t="n"/>
      <c r="F106" s="9" t="n"/>
      <c r="G106" s="16" t="n"/>
      <c r="H106" s="9" t="n"/>
      <c r="I106" s="17">
        <f>IF(B106="","",IFERROR(INDEX(Impostazioni!$D$6:$D$25,MATCH(B106,Impostazioni!$B$6:$B$25,0)),0))</f>
        <v/>
      </c>
      <c r="J106" s="17">
        <f>IF(OR(G106="",I106=""),"",G106*I106)</f>
        <v/>
      </c>
      <c r="K106" s="17">
        <f>IF(OR(C106="",H106&lt;&gt;"Sì"),"",IFERROR(INDEX(Impostazioni!$F$30:$F$59,MATCH(C106,Impostazioni!$B$30:$B$59,0)),0))</f>
        <v/>
      </c>
      <c r="L106" s="17">
        <f>IF(OR(G106="",K106=""),"",G106*K106)</f>
        <v/>
      </c>
      <c r="M106" s="18">
        <f>IF(A106="","",WEEKNUM(A106,21))</f>
        <v/>
      </c>
    </row>
    <row r="107">
      <c r="A107" s="14" t="n"/>
      <c r="B107" s="9" t="n"/>
      <c r="C107" s="9" t="n"/>
      <c r="D107" s="15">
        <f>IF(C107="","",IFERROR(INDEX(Impostazioni!$C$30:$C$59,MATCH(C107,Impostazioni!$B$30:$B$59,0)),"codice?"))</f>
        <v/>
      </c>
      <c r="E107" s="9" t="n"/>
      <c r="F107" s="9" t="n"/>
      <c r="G107" s="16" t="n"/>
      <c r="H107" s="9" t="n"/>
      <c r="I107" s="17">
        <f>IF(B107="","",IFERROR(INDEX(Impostazioni!$D$6:$D$25,MATCH(B107,Impostazioni!$B$6:$B$25,0)),0))</f>
        <v/>
      </c>
      <c r="J107" s="17">
        <f>IF(OR(G107="",I107=""),"",G107*I107)</f>
        <v/>
      </c>
      <c r="K107" s="17">
        <f>IF(OR(C107="",H107&lt;&gt;"Sì"),"",IFERROR(INDEX(Impostazioni!$F$30:$F$59,MATCH(C107,Impostazioni!$B$30:$B$59,0)),0))</f>
        <v/>
      </c>
      <c r="L107" s="17">
        <f>IF(OR(G107="",K107=""),"",G107*K107)</f>
        <v/>
      </c>
      <c r="M107" s="18">
        <f>IF(A107="","",WEEKNUM(A107,21))</f>
        <v/>
      </c>
    </row>
    <row r="108">
      <c r="A108" s="14" t="n"/>
      <c r="B108" s="9" t="n"/>
      <c r="C108" s="9" t="n"/>
      <c r="D108" s="15">
        <f>IF(C108="","",IFERROR(INDEX(Impostazioni!$C$30:$C$59,MATCH(C108,Impostazioni!$B$30:$B$59,0)),"codice?"))</f>
        <v/>
      </c>
      <c r="E108" s="9" t="n"/>
      <c r="F108" s="9" t="n"/>
      <c r="G108" s="16" t="n"/>
      <c r="H108" s="9" t="n"/>
      <c r="I108" s="17">
        <f>IF(B108="","",IFERROR(INDEX(Impostazioni!$D$6:$D$25,MATCH(B108,Impostazioni!$B$6:$B$25,0)),0))</f>
        <v/>
      </c>
      <c r="J108" s="17">
        <f>IF(OR(G108="",I108=""),"",G108*I108)</f>
        <v/>
      </c>
      <c r="K108" s="17">
        <f>IF(OR(C108="",H108&lt;&gt;"Sì"),"",IFERROR(INDEX(Impostazioni!$F$30:$F$59,MATCH(C108,Impostazioni!$B$30:$B$59,0)),0))</f>
        <v/>
      </c>
      <c r="L108" s="17">
        <f>IF(OR(G108="",K108=""),"",G108*K108)</f>
        <v/>
      </c>
      <c r="M108" s="18">
        <f>IF(A108="","",WEEKNUM(A108,21))</f>
        <v/>
      </c>
    </row>
    <row r="109">
      <c r="A109" s="14" t="n"/>
      <c r="B109" s="9" t="n"/>
      <c r="C109" s="9" t="n"/>
      <c r="D109" s="15">
        <f>IF(C109="","",IFERROR(INDEX(Impostazioni!$C$30:$C$59,MATCH(C109,Impostazioni!$B$30:$B$59,0)),"codice?"))</f>
        <v/>
      </c>
      <c r="E109" s="9" t="n"/>
      <c r="F109" s="9" t="n"/>
      <c r="G109" s="16" t="n"/>
      <c r="H109" s="9" t="n"/>
      <c r="I109" s="17">
        <f>IF(B109="","",IFERROR(INDEX(Impostazioni!$D$6:$D$25,MATCH(B109,Impostazioni!$B$6:$B$25,0)),0))</f>
        <v/>
      </c>
      <c r="J109" s="17">
        <f>IF(OR(G109="",I109=""),"",G109*I109)</f>
        <v/>
      </c>
      <c r="K109" s="17">
        <f>IF(OR(C109="",H109&lt;&gt;"Sì"),"",IFERROR(INDEX(Impostazioni!$F$30:$F$59,MATCH(C109,Impostazioni!$B$30:$B$59,0)),0))</f>
        <v/>
      </c>
      <c r="L109" s="17">
        <f>IF(OR(G109="",K109=""),"",G109*K109)</f>
        <v/>
      </c>
      <c r="M109" s="18">
        <f>IF(A109="","",WEEKNUM(A109,21))</f>
        <v/>
      </c>
    </row>
    <row r="110">
      <c r="A110" s="14" t="n"/>
      <c r="B110" s="9" t="n"/>
      <c r="C110" s="9" t="n"/>
      <c r="D110" s="15">
        <f>IF(C110="","",IFERROR(INDEX(Impostazioni!$C$30:$C$59,MATCH(C110,Impostazioni!$B$30:$B$59,0)),"codice?"))</f>
        <v/>
      </c>
      <c r="E110" s="9" t="n"/>
      <c r="F110" s="9" t="n"/>
      <c r="G110" s="16" t="n"/>
      <c r="H110" s="9" t="n"/>
      <c r="I110" s="17">
        <f>IF(B110="","",IFERROR(INDEX(Impostazioni!$D$6:$D$25,MATCH(B110,Impostazioni!$B$6:$B$25,0)),0))</f>
        <v/>
      </c>
      <c r="J110" s="17">
        <f>IF(OR(G110="",I110=""),"",G110*I110)</f>
        <v/>
      </c>
      <c r="K110" s="17">
        <f>IF(OR(C110="",H110&lt;&gt;"Sì"),"",IFERROR(INDEX(Impostazioni!$F$30:$F$59,MATCH(C110,Impostazioni!$B$30:$B$59,0)),0))</f>
        <v/>
      </c>
      <c r="L110" s="17">
        <f>IF(OR(G110="",K110=""),"",G110*K110)</f>
        <v/>
      </c>
      <c r="M110" s="18">
        <f>IF(A110="","",WEEKNUM(A110,21))</f>
        <v/>
      </c>
    </row>
    <row r="111">
      <c r="A111" s="14" t="n"/>
      <c r="B111" s="9" t="n"/>
      <c r="C111" s="9" t="n"/>
      <c r="D111" s="15">
        <f>IF(C111="","",IFERROR(INDEX(Impostazioni!$C$30:$C$59,MATCH(C111,Impostazioni!$B$30:$B$59,0)),"codice?"))</f>
        <v/>
      </c>
      <c r="E111" s="9" t="n"/>
      <c r="F111" s="9" t="n"/>
      <c r="G111" s="16" t="n"/>
      <c r="H111" s="9" t="n"/>
      <c r="I111" s="17">
        <f>IF(B111="","",IFERROR(INDEX(Impostazioni!$D$6:$D$25,MATCH(B111,Impostazioni!$B$6:$B$25,0)),0))</f>
        <v/>
      </c>
      <c r="J111" s="17">
        <f>IF(OR(G111="",I111=""),"",G111*I111)</f>
        <v/>
      </c>
      <c r="K111" s="17">
        <f>IF(OR(C111="",H111&lt;&gt;"Sì"),"",IFERROR(INDEX(Impostazioni!$F$30:$F$59,MATCH(C111,Impostazioni!$B$30:$B$59,0)),0))</f>
        <v/>
      </c>
      <c r="L111" s="17">
        <f>IF(OR(G111="",K111=""),"",G111*K111)</f>
        <v/>
      </c>
      <c r="M111" s="18">
        <f>IF(A111="","",WEEKNUM(A111,21))</f>
        <v/>
      </c>
    </row>
    <row r="112">
      <c r="A112" s="14" t="n"/>
      <c r="B112" s="9" t="n"/>
      <c r="C112" s="9" t="n"/>
      <c r="D112" s="15">
        <f>IF(C112="","",IFERROR(INDEX(Impostazioni!$C$30:$C$59,MATCH(C112,Impostazioni!$B$30:$B$59,0)),"codice?"))</f>
        <v/>
      </c>
      <c r="E112" s="9" t="n"/>
      <c r="F112" s="9" t="n"/>
      <c r="G112" s="16" t="n"/>
      <c r="H112" s="9" t="n"/>
      <c r="I112" s="17">
        <f>IF(B112="","",IFERROR(INDEX(Impostazioni!$D$6:$D$25,MATCH(B112,Impostazioni!$B$6:$B$25,0)),0))</f>
        <v/>
      </c>
      <c r="J112" s="17">
        <f>IF(OR(G112="",I112=""),"",G112*I112)</f>
        <v/>
      </c>
      <c r="K112" s="17">
        <f>IF(OR(C112="",H112&lt;&gt;"Sì"),"",IFERROR(INDEX(Impostazioni!$F$30:$F$59,MATCH(C112,Impostazioni!$B$30:$B$59,0)),0))</f>
        <v/>
      </c>
      <c r="L112" s="17">
        <f>IF(OR(G112="",K112=""),"",G112*K112)</f>
        <v/>
      </c>
      <c r="M112" s="18">
        <f>IF(A112="","",WEEKNUM(A112,21))</f>
        <v/>
      </c>
    </row>
    <row r="113">
      <c r="A113" s="14" t="n"/>
      <c r="B113" s="9" t="n"/>
      <c r="C113" s="9" t="n"/>
      <c r="D113" s="15">
        <f>IF(C113="","",IFERROR(INDEX(Impostazioni!$C$30:$C$59,MATCH(C113,Impostazioni!$B$30:$B$59,0)),"codice?"))</f>
        <v/>
      </c>
      <c r="E113" s="9" t="n"/>
      <c r="F113" s="9" t="n"/>
      <c r="G113" s="16" t="n"/>
      <c r="H113" s="9" t="n"/>
      <c r="I113" s="17">
        <f>IF(B113="","",IFERROR(INDEX(Impostazioni!$D$6:$D$25,MATCH(B113,Impostazioni!$B$6:$B$25,0)),0))</f>
        <v/>
      </c>
      <c r="J113" s="17">
        <f>IF(OR(G113="",I113=""),"",G113*I113)</f>
        <v/>
      </c>
      <c r="K113" s="17">
        <f>IF(OR(C113="",H113&lt;&gt;"Sì"),"",IFERROR(INDEX(Impostazioni!$F$30:$F$59,MATCH(C113,Impostazioni!$B$30:$B$59,0)),0))</f>
        <v/>
      </c>
      <c r="L113" s="17">
        <f>IF(OR(G113="",K113=""),"",G113*K113)</f>
        <v/>
      </c>
      <c r="M113" s="18">
        <f>IF(A113="","",WEEKNUM(A113,21))</f>
        <v/>
      </c>
    </row>
    <row r="114">
      <c r="A114" s="14" t="n"/>
      <c r="B114" s="9" t="n"/>
      <c r="C114" s="9" t="n"/>
      <c r="D114" s="15">
        <f>IF(C114="","",IFERROR(INDEX(Impostazioni!$C$30:$C$59,MATCH(C114,Impostazioni!$B$30:$B$59,0)),"codice?"))</f>
        <v/>
      </c>
      <c r="E114" s="9" t="n"/>
      <c r="F114" s="9" t="n"/>
      <c r="G114" s="16" t="n"/>
      <c r="H114" s="9" t="n"/>
      <c r="I114" s="17">
        <f>IF(B114="","",IFERROR(INDEX(Impostazioni!$D$6:$D$25,MATCH(B114,Impostazioni!$B$6:$B$25,0)),0))</f>
        <v/>
      </c>
      <c r="J114" s="17">
        <f>IF(OR(G114="",I114=""),"",G114*I114)</f>
        <v/>
      </c>
      <c r="K114" s="17">
        <f>IF(OR(C114="",H114&lt;&gt;"Sì"),"",IFERROR(INDEX(Impostazioni!$F$30:$F$59,MATCH(C114,Impostazioni!$B$30:$B$59,0)),0))</f>
        <v/>
      </c>
      <c r="L114" s="17">
        <f>IF(OR(G114="",K114=""),"",G114*K114)</f>
        <v/>
      </c>
      <c r="M114" s="18">
        <f>IF(A114="","",WEEKNUM(A114,21))</f>
        <v/>
      </c>
    </row>
    <row r="115">
      <c r="A115" s="14" t="n"/>
      <c r="B115" s="9" t="n"/>
      <c r="C115" s="9" t="n"/>
      <c r="D115" s="15">
        <f>IF(C115="","",IFERROR(INDEX(Impostazioni!$C$30:$C$59,MATCH(C115,Impostazioni!$B$30:$B$59,0)),"codice?"))</f>
        <v/>
      </c>
      <c r="E115" s="9" t="n"/>
      <c r="F115" s="9" t="n"/>
      <c r="G115" s="16" t="n"/>
      <c r="H115" s="9" t="n"/>
      <c r="I115" s="17">
        <f>IF(B115="","",IFERROR(INDEX(Impostazioni!$D$6:$D$25,MATCH(B115,Impostazioni!$B$6:$B$25,0)),0))</f>
        <v/>
      </c>
      <c r="J115" s="17">
        <f>IF(OR(G115="",I115=""),"",G115*I115)</f>
        <v/>
      </c>
      <c r="K115" s="17">
        <f>IF(OR(C115="",H115&lt;&gt;"Sì"),"",IFERROR(INDEX(Impostazioni!$F$30:$F$59,MATCH(C115,Impostazioni!$B$30:$B$59,0)),0))</f>
        <v/>
      </c>
      <c r="L115" s="17">
        <f>IF(OR(G115="",K115=""),"",G115*K115)</f>
        <v/>
      </c>
      <c r="M115" s="18">
        <f>IF(A115="","",WEEKNUM(A115,21))</f>
        <v/>
      </c>
    </row>
    <row r="116">
      <c r="A116" s="14" t="n"/>
      <c r="B116" s="9" t="n"/>
      <c r="C116" s="9" t="n"/>
      <c r="D116" s="15">
        <f>IF(C116="","",IFERROR(INDEX(Impostazioni!$C$30:$C$59,MATCH(C116,Impostazioni!$B$30:$B$59,0)),"codice?"))</f>
        <v/>
      </c>
      <c r="E116" s="9" t="n"/>
      <c r="F116" s="9" t="n"/>
      <c r="G116" s="16" t="n"/>
      <c r="H116" s="9" t="n"/>
      <c r="I116" s="17">
        <f>IF(B116="","",IFERROR(INDEX(Impostazioni!$D$6:$D$25,MATCH(B116,Impostazioni!$B$6:$B$25,0)),0))</f>
        <v/>
      </c>
      <c r="J116" s="17">
        <f>IF(OR(G116="",I116=""),"",G116*I116)</f>
        <v/>
      </c>
      <c r="K116" s="17">
        <f>IF(OR(C116="",H116&lt;&gt;"Sì"),"",IFERROR(INDEX(Impostazioni!$F$30:$F$59,MATCH(C116,Impostazioni!$B$30:$B$59,0)),0))</f>
        <v/>
      </c>
      <c r="L116" s="17">
        <f>IF(OR(G116="",K116=""),"",G116*K116)</f>
        <v/>
      </c>
      <c r="M116" s="18">
        <f>IF(A116="","",WEEKNUM(A116,21))</f>
        <v/>
      </c>
    </row>
    <row r="117">
      <c r="A117" s="14" t="n"/>
      <c r="B117" s="9" t="n"/>
      <c r="C117" s="9" t="n"/>
      <c r="D117" s="15">
        <f>IF(C117="","",IFERROR(INDEX(Impostazioni!$C$30:$C$59,MATCH(C117,Impostazioni!$B$30:$B$59,0)),"codice?"))</f>
        <v/>
      </c>
      <c r="E117" s="9" t="n"/>
      <c r="F117" s="9" t="n"/>
      <c r="G117" s="16" t="n"/>
      <c r="H117" s="9" t="n"/>
      <c r="I117" s="17">
        <f>IF(B117="","",IFERROR(INDEX(Impostazioni!$D$6:$D$25,MATCH(B117,Impostazioni!$B$6:$B$25,0)),0))</f>
        <v/>
      </c>
      <c r="J117" s="17">
        <f>IF(OR(G117="",I117=""),"",G117*I117)</f>
        <v/>
      </c>
      <c r="K117" s="17">
        <f>IF(OR(C117="",H117&lt;&gt;"Sì"),"",IFERROR(INDEX(Impostazioni!$F$30:$F$59,MATCH(C117,Impostazioni!$B$30:$B$59,0)),0))</f>
        <v/>
      </c>
      <c r="L117" s="17">
        <f>IF(OR(G117="",K117=""),"",G117*K117)</f>
        <v/>
      </c>
      <c r="M117" s="18">
        <f>IF(A117="","",WEEKNUM(A117,21))</f>
        <v/>
      </c>
    </row>
    <row r="118">
      <c r="A118" s="14" t="n"/>
      <c r="B118" s="9" t="n"/>
      <c r="C118" s="9" t="n"/>
      <c r="D118" s="15">
        <f>IF(C118="","",IFERROR(INDEX(Impostazioni!$C$30:$C$59,MATCH(C118,Impostazioni!$B$30:$B$59,0)),"codice?"))</f>
        <v/>
      </c>
      <c r="E118" s="9" t="n"/>
      <c r="F118" s="9" t="n"/>
      <c r="G118" s="16" t="n"/>
      <c r="H118" s="9" t="n"/>
      <c r="I118" s="17">
        <f>IF(B118="","",IFERROR(INDEX(Impostazioni!$D$6:$D$25,MATCH(B118,Impostazioni!$B$6:$B$25,0)),0))</f>
        <v/>
      </c>
      <c r="J118" s="17">
        <f>IF(OR(G118="",I118=""),"",G118*I118)</f>
        <v/>
      </c>
      <c r="K118" s="17">
        <f>IF(OR(C118="",H118&lt;&gt;"Sì"),"",IFERROR(INDEX(Impostazioni!$F$30:$F$59,MATCH(C118,Impostazioni!$B$30:$B$59,0)),0))</f>
        <v/>
      </c>
      <c r="L118" s="17">
        <f>IF(OR(G118="",K118=""),"",G118*K118)</f>
        <v/>
      </c>
      <c r="M118" s="18">
        <f>IF(A118="","",WEEKNUM(A118,21))</f>
        <v/>
      </c>
    </row>
    <row r="119">
      <c r="A119" s="14" t="n"/>
      <c r="B119" s="9" t="n"/>
      <c r="C119" s="9" t="n"/>
      <c r="D119" s="15">
        <f>IF(C119="","",IFERROR(INDEX(Impostazioni!$C$30:$C$59,MATCH(C119,Impostazioni!$B$30:$B$59,0)),"codice?"))</f>
        <v/>
      </c>
      <c r="E119" s="9" t="n"/>
      <c r="F119" s="9" t="n"/>
      <c r="G119" s="16" t="n"/>
      <c r="H119" s="9" t="n"/>
      <c r="I119" s="17">
        <f>IF(B119="","",IFERROR(INDEX(Impostazioni!$D$6:$D$25,MATCH(B119,Impostazioni!$B$6:$B$25,0)),0))</f>
        <v/>
      </c>
      <c r="J119" s="17">
        <f>IF(OR(G119="",I119=""),"",G119*I119)</f>
        <v/>
      </c>
      <c r="K119" s="17">
        <f>IF(OR(C119="",H119&lt;&gt;"Sì"),"",IFERROR(INDEX(Impostazioni!$F$30:$F$59,MATCH(C119,Impostazioni!$B$30:$B$59,0)),0))</f>
        <v/>
      </c>
      <c r="L119" s="17">
        <f>IF(OR(G119="",K119=""),"",G119*K119)</f>
        <v/>
      </c>
      <c r="M119" s="18">
        <f>IF(A119="","",WEEKNUM(A119,21))</f>
        <v/>
      </c>
    </row>
    <row r="120">
      <c r="A120" s="14" t="n"/>
      <c r="B120" s="9" t="n"/>
      <c r="C120" s="9" t="n"/>
      <c r="D120" s="15">
        <f>IF(C120="","",IFERROR(INDEX(Impostazioni!$C$30:$C$59,MATCH(C120,Impostazioni!$B$30:$B$59,0)),"codice?"))</f>
        <v/>
      </c>
      <c r="E120" s="9" t="n"/>
      <c r="F120" s="9" t="n"/>
      <c r="G120" s="16" t="n"/>
      <c r="H120" s="9" t="n"/>
      <c r="I120" s="17">
        <f>IF(B120="","",IFERROR(INDEX(Impostazioni!$D$6:$D$25,MATCH(B120,Impostazioni!$B$6:$B$25,0)),0))</f>
        <v/>
      </c>
      <c r="J120" s="17">
        <f>IF(OR(G120="",I120=""),"",G120*I120)</f>
        <v/>
      </c>
      <c r="K120" s="17">
        <f>IF(OR(C120="",H120&lt;&gt;"Sì"),"",IFERROR(INDEX(Impostazioni!$F$30:$F$59,MATCH(C120,Impostazioni!$B$30:$B$59,0)),0))</f>
        <v/>
      </c>
      <c r="L120" s="17">
        <f>IF(OR(G120="",K120=""),"",G120*K120)</f>
        <v/>
      </c>
      <c r="M120" s="18">
        <f>IF(A120="","",WEEKNUM(A120,21))</f>
        <v/>
      </c>
    </row>
    <row r="121">
      <c r="A121" s="14" t="n"/>
      <c r="B121" s="9" t="n"/>
      <c r="C121" s="9" t="n"/>
      <c r="D121" s="15">
        <f>IF(C121="","",IFERROR(INDEX(Impostazioni!$C$30:$C$59,MATCH(C121,Impostazioni!$B$30:$B$59,0)),"codice?"))</f>
        <v/>
      </c>
      <c r="E121" s="9" t="n"/>
      <c r="F121" s="9" t="n"/>
      <c r="G121" s="16" t="n"/>
      <c r="H121" s="9" t="n"/>
      <c r="I121" s="17">
        <f>IF(B121="","",IFERROR(INDEX(Impostazioni!$D$6:$D$25,MATCH(B121,Impostazioni!$B$6:$B$25,0)),0))</f>
        <v/>
      </c>
      <c r="J121" s="17">
        <f>IF(OR(G121="",I121=""),"",G121*I121)</f>
        <v/>
      </c>
      <c r="K121" s="17">
        <f>IF(OR(C121="",H121&lt;&gt;"Sì"),"",IFERROR(INDEX(Impostazioni!$F$30:$F$59,MATCH(C121,Impostazioni!$B$30:$B$59,0)),0))</f>
        <v/>
      </c>
      <c r="L121" s="17">
        <f>IF(OR(G121="",K121=""),"",G121*K121)</f>
        <v/>
      </c>
      <c r="M121" s="18">
        <f>IF(A121="","",WEEKNUM(A121,21))</f>
        <v/>
      </c>
    </row>
    <row r="122">
      <c r="A122" s="14" t="n"/>
      <c r="B122" s="9" t="n"/>
      <c r="C122" s="9" t="n"/>
      <c r="D122" s="15">
        <f>IF(C122="","",IFERROR(INDEX(Impostazioni!$C$30:$C$59,MATCH(C122,Impostazioni!$B$30:$B$59,0)),"codice?"))</f>
        <v/>
      </c>
      <c r="E122" s="9" t="n"/>
      <c r="F122" s="9" t="n"/>
      <c r="G122" s="16" t="n"/>
      <c r="H122" s="9" t="n"/>
      <c r="I122" s="17">
        <f>IF(B122="","",IFERROR(INDEX(Impostazioni!$D$6:$D$25,MATCH(B122,Impostazioni!$B$6:$B$25,0)),0))</f>
        <v/>
      </c>
      <c r="J122" s="17">
        <f>IF(OR(G122="",I122=""),"",G122*I122)</f>
        <v/>
      </c>
      <c r="K122" s="17">
        <f>IF(OR(C122="",H122&lt;&gt;"Sì"),"",IFERROR(INDEX(Impostazioni!$F$30:$F$59,MATCH(C122,Impostazioni!$B$30:$B$59,0)),0))</f>
        <v/>
      </c>
      <c r="L122" s="17">
        <f>IF(OR(G122="",K122=""),"",G122*K122)</f>
        <v/>
      </c>
      <c r="M122" s="18">
        <f>IF(A122="","",WEEKNUM(A122,21))</f>
        <v/>
      </c>
    </row>
    <row r="123">
      <c r="A123" s="14" t="n"/>
      <c r="B123" s="9" t="n"/>
      <c r="C123" s="9" t="n"/>
      <c r="D123" s="15">
        <f>IF(C123="","",IFERROR(INDEX(Impostazioni!$C$30:$C$59,MATCH(C123,Impostazioni!$B$30:$B$59,0)),"codice?"))</f>
        <v/>
      </c>
      <c r="E123" s="9" t="n"/>
      <c r="F123" s="9" t="n"/>
      <c r="G123" s="16" t="n"/>
      <c r="H123" s="9" t="n"/>
      <c r="I123" s="17">
        <f>IF(B123="","",IFERROR(INDEX(Impostazioni!$D$6:$D$25,MATCH(B123,Impostazioni!$B$6:$B$25,0)),0))</f>
        <v/>
      </c>
      <c r="J123" s="17">
        <f>IF(OR(G123="",I123=""),"",G123*I123)</f>
        <v/>
      </c>
      <c r="K123" s="17">
        <f>IF(OR(C123="",H123&lt;&gt;"Sì"),"",IFERROR(INDEX(Impostazioni!$F$30:$F$59,MATCH(C123,Impostazioni!$B$30:$B$59,0)),0))</f>
        <v/>
      </c>
      <c r="L123" s="17">
        <f>IF(OR(G123="",K123=""),"",G123*K123)</f>
        <v/>
      </c>
      <c r="M123" s="18">
        <f>IF(A123="","",WEEKNUM(A123,21))</f>
        <v/>
      </c>
    </row>
    <row r="124">
      <c r="A124" s="14" t="n"/>
      <c r="B124" s="9" t="n"/>
      <c r="C124" s="9" t="n"/>
      <c r="D124" s="15">
        <f>IF(C124="","",IFERROR(INDEX(Impostazioni!$C$30:$C$59,MATCH(C124,Impostazioni!$B$30:$B$59,0)),"codice?"))</f>
        <v/>
      </c>
      <c r="E124" s="9" t="n"/>
      <c r="F124" s="9" t="n"/>
      <c r="G124" s="16" t="n"/>
      <c r="H124" s="9" t="n"/>
      <c r="I124" s="17">
        <f>IF(B124="","",IFERROR(INDEX(Impostazioni!$D$6:$D$25,MATCH(B124,Impostazioni!$B$6:$B$25,0)),0))</f>
        <v/>
      </c>
      <c r="J124" s="17">
        <f>IF(OR(G124="",I124=""),"",G124*I124)</f>
        <v/>
      </c>
      <c r="K124" s="17">
        <f>IF(OR(C124="",H124&lt;&gt;"Sì"),"",IFERROR(INDEX(Impostazioni!$F$30:$F$59,MATCH(C124,Impostazioni!$B$30:$B$59,0)),0))</f>
        <v/>
      </c>
      <c r="L124" s="17">
        <f>IF(OR(G124="",K124=""),"",G124*K124)</f>
        <v/>
      </c>
      <c r="M124" s="18">
        <f>IF(A124="","",WEEKNUM(A124,21))</f>
        <v/>
      </c>
    </row>
    <row r="125">
      <c r="A125" s="14" t="n"/>
      <c r="B125" s="9" t="n"/>
      <c r="C125" s="9" t="n"/>
      <c r="D125" s="15">
        <f>IF(C125="","",IFERROR(INDEX(Impostazioni!$C$30:$C$59,MATCH(C125,Impostazioni!$B$30:$B$59,0)),"codice?"))</f>
        <v/>
      </c>
      <c r="E125" s="9" t="n"/>
      <c r="F125" s="9" t="n"/>
      <c r="G125" s="16" t="n"/>
      <c r="H125" s="9" t="n"/>
      <c r="I125" s="17">
        <f>IF(B125="","",IFERROR(INDEX(Impostazioni!$D$6:$D$25,MATCH(B125,Impostazioni!$B$6:$B$25,0)),0))</f>
        <v/>
      </c>
      <c r="J125" s="17">
        <f>IF(OR(G125="",I125=""),"",G125*I125)</f>
        <v/>
      </c>
      <c r="K125" s="17">
        <f>IF(OR(C125="",H125&lt;&gt;"Sì"),"",IFERROR(INDEX(Impostazioni!$F$30:$F$59,MATCH(C125,Impostazioni!$B$30:$B$59,0)),0))</f>
        <v/>
      </c>
      <c r="L125" s="17">
        <f>IF(OR(G125="",K125=""),"",G125*K125)</f>
        <v/>
      </c>
      <c r="M125" s="18">
        <f>IF(A125="","",WEEKNUM(A125,21))</f>
        <v/>
      </c>
    </row>
    <row r="126">
      <c r="A126" s="14" t="n"/>
      <c r="B126" s="9" t="n"/>
      <c r="C126" s="9" t="n"/>
      <c r="D126" s="15">
        <f>IF(C126="","",IFERROR(INDEX(Impostazioni!$C$30:$C$59,MATCH(C126,Impostazioni!$B$30:$B$59,0)),"codice?"))</f>
        <v/>
      </c>
      <c r="E126" s="9" t="n"/>
      <c r="F126" s="9" t="n"/>
      <c r="G126" s="16" t="n"/>
      <c r="H126" s="9" t="n"/>
      <c r="I126" s="17">
        <f>IF(B126="","",IFERROR(INDEX(Impostazioni!$D$6:$D$25,MATCH(B126,Impostazioni!$B$6:$B$25,0)),0))</f>
        <v/>
      </c>
      <c r="J126" s="17">
        <f>IF(OR(G126="",I126=""),"",G126*I126)</f>
        <v/>
      </c>
      <c r="K126" s="17">
        <f>IF(OR(C126="",H126&lt;&gt;"Sì"),"",IFERROR(INDEX(Impostazioni!$F$30:$F$59,MATCH(C126,Impostazioni!$B$30:$B$59,0)),0))</f>
        <v/>
      </c>
      <c r="L126" s="17">
        <f>IF(OR(G126="",K126=""),"",G126*K126)</f>
        <v/>
      </c>
      <c r="M126" s="18">
        <f>IF(A126="","",WEEKNUM(A126,21))</f>
        <v/>
      </c>
    </row>
    <row r="127">
      <c r="A127" s="14" t="n"/>
      <c r="B127" s="9" t="n"/>
      <c r="C127" s="9" t="n"/>
      <c r="D127" s="15">
        <f>IF(C127="","",IFERROR(INDEX(Impostazioni!$C$30:$C$59,MATCH(C127,Impostazioni!$B$30:$B$59,0)),"codice?"))</f>
        <v/>
      </c>
      <c r="E127" s="9" t="n"/>
      <c r="F127" s="9" t="n"/>
      <c r="G127" s="16" t="n"/>
      <c r="H127" s="9" t="n"/>
      <c r="I127" s="17">
        <f>IF(B127="","",IFERROR(INDEX(Impostazioni!$D$6:$D$25,MATCH(B127,Impostazioni!$B$6:$B$25,0)),0))</f>
        <v/>
      </c>
      <c r="J127" s="17">
        <f>IF(OR(G127="",I127=""),"",G127*I127)</f>
        <v/>
      </c>
      <c r="K127" s="17">
        <f>IF(OR(C127="",H127&lt;&gt;"Sì"),"",IFERROR(INDEX(Impostazioni!$F$30:$F$59,MATCH(C127,Impostazioni!$B$30:$B$59,0)),0))</f>
        <v/>
      </c>
      <c r="L127" s="17">
        <f>IF(OR(G127="",K127=""),"",G127*K127)</f>
        <v/>
      </c>
      <c r="M127" s="18">
        <f>IF(A127="","",WEEKNUM(A127,21))</f>
        <v/>
      </c>
    </row>
    <row r="128">
      <c r="A128" s="14" t="n"/>
      <c r="B128" s="9" t="n"/>
      <c r="C128" s="9" t="n"/>
      <c r="D128" s="15">
        <f>IF(C128="","",IFERROR(INDEX(Impostazioni!$C$30:$C$59,MATCH(C128,Impostazioni!$B$30:$B$59,0)),"codice?"))</f>
        <v/>
      </c>
      <c r="E128" s="9" t="n"/>
      <c r="F128" s="9" t="n"/>
      <c r="G128" s="16" t="n"/>
      <c r="H128" s="9" t="n"/>
      <c r="I128" s="17">
        <f>IF(B128="","",IFERROR(INDEX(Impostazioni!$D$6:$D$25,MATCH(B128,Impostazioni!$B$6:$B$25,0)),0))</f>
        <v/>
      </c>
      <c r="J128" s="17">
        <f>IF(OR(G128="",I128=""),"",G128*I128)</f>
        <v/>
      </c>
      <c r="K128" s="17">
        <f>IF(OR(C128="",H128&lt;&gt;"Sì"),"",IFERROR(INDEX(Impostazioni!$F$30:$F$59,MATCH(C128,Impostazioni!$B$30:$B$59,0)),0))</f>
        <v/>
      </c>
      <c r="L128" s="17">
        <f>IF(OR(G128="",K128=""),"",G128*K128)</f>
        <v/>
      </c>
      <c r="M128" s="18">
        <f>IF(A128="","",WEEKNUM(A128,21))</f>
        <v/>
      </c>
    </row>
    <row r="129">
      <c r="A129" s="14" t="n"/>
      <c r="B129" s="9" t="n"/>
      <c r="C129" s="9" t="n"/>
      <c r="D129" s="15">
        <f>IF(C129="","",IFERROR(INDEX(Impostazioni!$C$30:$C$59,MATCH(C129,Impostazioni!$B$30:$B$59,0)),"codice?"))</f>
        <v/>
      </c>
      <c r="E129" s="9" t="n"/>
      <c r="F129" s="9" t="n"/>
      <c r="G129" s="16" t="n"/>
      <c r="H129" s="9" t="n"/>
      <c r="I129" s="17">
        <f>IF(B129="","",IFERROR(INDEX(Impostazioni!$D$6:$D$25,MATCH(B129,Impostazioni!$B$6:$B$25,0)),0))</f>
        <v/>
      </c>
      <c r="J129" s="17">
        <f>IF(OR(G129="",I129=""),"",G129*I129)</f>
        <v/>
      </c>
      <c r="K129" s="17">
        <f>IF(OR(C129="",H129&lt;&gt;"Sì"),"",IFERROR(INDEX(Impostazioni!$F$30:$F$59,MATCH(C129,Impostazioni!$B$30:$B$59,0)),0))</f>
        <v/>
      </c>
      <c r="L129" s="17">
        <f>IF(OR(G129="",K129=""),"",G129*K129)</f>
        <v/>
      </c>
      <c r="M129" s="18">
        <f>IF(A129="","",WEEKNUM(A129,21))</f>
        <v/>
      </c>
    </row>
    <row r="130">
      <c r="A130" s="14" t="n"/>
      <c r="B130" s="9" t="n"/>
      <c r="C130" s="9" t="n"/>
      <c r="D130" s="15">
        <f>IF(C130="","",IFERROR(INDEX(Impostazioni!$C$30:$C$59,MATCH(C130,Impostazioni!$B$30:$B$59,0)),"codice?"))</f>
        <v/>
      </c>
      <c r="E130" s="9" t="n"/>
      <c r="F130" s="9" t="n"/>
      <c r="G130" s="16" t="n"/>
      <c r="H130" s="9" t="n"/>
      <c r="I130" s="17">
        <f>IF(B130="","",IFERROR(INDEX(Impostazioni!$D$6:$D$25,MATCH(B130,Impostazioni!$B$6:$B$25,0)),0))</f>
        <v/>
      </c>
      <c r="J130" s="17">
        <f>IF(OR(G130="",I130=""),"",G130*I130)</f>
        <v/>
      </c>
      <c r="K130" s="17">
        <f>IF(OR(C130="",H130&lt;&gt;"Sì"),"",IFERROR(INDEX(Impostazioni!$F$30:$F$59,MATCH(C130,Impostazioni!$B$30:$B$59,0)),0))</f>
        <v/>
      </c>
      <c r="L130" s="17">
        <f>IF(OR(G130="",K130=""),"",G130*K130)</f>
        <v/>
      </c>
      <c r="M130" s="18">
        <f>IF(A130="","",WEEKNUM(A130,21))</f>
        <v/>
      </c>
    </row>
    <row r="131">
      <c r="A131" s="14" t="n"/>
      <c r="B131" s="9" t="n"/>
      <c r="C131" s="9" t="n"/>
      <c r="D131" s="15">
        <f>IF(C131="","",IFERROR(INDEX(Impostazioni!$C$30:$C$59,MATCH(C131,Impostazioni!$B$30:$B$59,0)),"codice?"))</f>
        <v/>
      </c>
      <c r="E131" s="9" t="n"/>
      <c r="F131" s="9" t="n"/>
      <c r="G131" s="16" t="n"/>
      <c r="H131" s="9" t="n"/>
      <c r="I131" s="17">
        <f>IF(B131="","",IFERROR(INDEX(Impostazioni!$D$6:$D$25,MATCH(B131,Impostazioni!$B$6:$B$25,0)),0))</f>
        <v/>
      </c>
      <c r="J131" s="17">
        <f>IF(OR(G131="",I131=""),"",G131*I131)</f>
        <v/>
      </c>
      <c r="K131" s="17">
        <f>IF(OR(C131="",H131&lt;&gt;"Sì"),"",IFERROR(INDEX(Impostazioni!$F$30:$F$59,MATCH(C131,Impostazioni!$B$30:$B$59,0)),0))</f>
        <v/>
      </c>
      <c r="L131" s="17">
        <f>IF(OR(G131="",K131=""),"",G131*K131)</f>
        <v/>
      </c>
      <c r="M131" s="18">
        <f>IF(A131="","",WEEKNUM(A131,21))</f>
        <v/>
      </c>
    </row>
    <row r="132">
      <c r="A132" s="14" t="n"/>
      <c r="B132" s="9" t="n"/>
      <c r="C132" s="9" t="n"/>
      <c r="D132" s="15">
        <f>IF(C132="","",IFERROR(INDEX(Impostazioni!$C$30:$C$59,MATCH(C132,Impostazioni!$B$30:$B$59,0)),"codice?"))</f>
        <v/>
      </c>
      <c r="E132" s="9" t="n"/>
      <c r="F132" s="9" t="n"/>
      <c r="G132" s="16" t="n"/>
      <c r="H132" s="9" t="n"/>
      <c r="I132" s="17">
        <f>IF(B132="","",IFERROR(INDEX(Impostazioni!$D$6:$D$25,MATCH(B132,Impostazioni!$B$6:$B$25,0)),0))</f>
        <v/>
      </c>
      <c r="J132" s="17">
        <f>IF(OR(G132="",I132=""),"",G132*I132)</f>
        <v/>
      </c>
      <c r="K132" s="17">
        <f>IF(OR(C132="",H132&lt;&gt;"Sì"),"",IFERROR(INDEX(Impostazioni!$F$30:$F$59,MATCH(C132,Impostazioni!$B$30:$B$59,0)),0))</f>
        <v/>
      </c>
      <c r="L132" s="17">
        <f>IF(OR(G132="",K132=""),"",G132*K132)</f>
        <v/>
      </c>
      <c r="M132" s="18">
        <f>IF(A132="","",WEEKNUM(A132,21))</f>
        <v/>
      </c>
    </row>
    <row r="133">
      <c r="A133" s="14" t="n"/>
      <c r="B133" s="9" t="n"/>
      <c r="C133" s="9" t="n"/>
      <c r="D133" s="15">
        <f>IF(C133="","",IFERROR(INDEX(Impostazioni!$C$30:$C$59,MATCH(C133,Impostazioni!$B$30:$B$59,0)),"codice?"))</f>
        <v/>
      </c>
      <c r="E133" s="9" t="n"/>
      <c r="F133" s="9" t="n"/>
      <c r="G133" s="16" t="n"/>
      <c r="H133" s="9" t="n"/>
      <c r="I133" s="17">
        <f>IF(B133="","",IFERROR(INDEX(Impostazioni!$D$6:$D$25,MATCH(B133,Impostazioni!$B$6:$B$25,0)),0))</f>
        <v/>
      </c>
      <c r="J133" s="17">
        <f>IF(OR(G133="",I133=""),"",G133*I133)</f>
        <v/>
      </c>
      <c r="K133" s="17">
        <f>IF(OR(C133="",H133&lt;&gt;"Sì"),"",IFERROR(INDEX(Impostazioni!$F$30:$F$59,MATCH(C133,Impostazioni!$B$30:$B$59,0)),0))</f>
        <v/>
      </c>
      <c r="L133" s="17">
        <f>IF(OR(G133="",K133=""),"",G133*K133)</f>
        <v/>
      </c>
      <c r="M133" s="18">
        <f>IF(A133="","",WEEKNUM(A133,21))</f>
        <v/>
      </c>
    </row>
    <row r="134">
      <c r="A134" s="14" t="n"/>
      <c r="B134" s="9" t="n"/>
      <c r="C134" s="9" t="n"/>
      <c r="D134" s="15">
        <f>IF(C134="","",IFERROR(INDEX(Impostazioni!$C$30:$C$59,MATCH(C134,Impostazioni!$B$30:$B$59,0)),"codice?"))</f>
        <v/>
      </c>
      <c r="E134" s="9" t="n"/>
      <c r="F134" s="9" t="n"/>
      <c r="G134" s="16" t="n"/>
      <c r="H134" s="9" t="n"/>
      <c r="I134" s="17">
        <f>IF(B134="","",IFERROR(INDEX(Impostazioni!$D$6:$D$25,MATCH(B134,Impostazioni!$B$6:$B$25,0)),0))</f>
        <v/>
      </c>
      <c r="J134" s="17">
        <f>IF(OR(G134="",I134=""),"",G134*I134)</f>
        <v/>
      </c>
      <c r="K134" s="17">
        <f>IF(OR(C134="",H134&lt;&gt;"Sì"),"",IFERROR(INDEX(Impostazioni!$F$30:$F$59,MATCH(C134,Impostazioni!$B$30:$B$59,0)),0))</f>
        <v/>
      </c>
      <c r="L134" s="17">
        <f>IF(OR(G134="",K134=""),"",G134*K134)</f>
        <v/>
      </c>
      <c r="M134" s="18">
        <f>IF(A134="","",WEEKNUM(A134,21))</f>
        <v/>
      </c>
    </row>
    <row r="135">
      <c r="A135" s="14" t="n"/>
      <c r="B135" s="9" t="n"/>
      <c r="C135" s="9" t="n"/>
      <c r="D135" s="15">
        <f>IF(C135="","",IFERROR(INDEX(Impostazioni!$C$30:$C$59,MATCH(C135,Impostazioni!$B$30:$B$59,0)),"codice?"))</f>
        <v/>
      </c>
      <c r="E135" s="9" t="n"/>
      <c r="F135" s="9" t="n"/>
      <c r="G135" s="16" t="n"/>
      <c r="H135" s="9" t="n"/>
      <c r="I135" s="17">
        <f>IF(B135="","",IFERROR(INDEX(Impostazioni!$D$6:$D$25,MATCH(B135,Impostazioni!$B$6:$B$25,0)),0))</f>
        <v/>
      </c>
      <c r="J135" s="17">
        <f>IF(OR(G135="",I135=""),"",G135*I135)</f>
        <v/>
      </c>
      <c r="K135" s="17">
        <f>IF(OR(C135="",H135&lt;&gt;"Sì"),"",IFERROR(INDEX(Impostazioni!$F$30:$F$59,MATCH(C135,Impostazioni!$B$30:$B$59,0)),0))</f>
        <v/>
      </c>
      <c r="L135" s="17">
        <f>IF(OR(G135="",K135=""),"",G135*K135)</f>
        <v/>
      </c>
      <c r="M135" s="18">
        <f>IF(A135="","",WEEKNUM(A135,21))</f>
        <v/>
      </c>
    </row>
    <row r="136">
      <c r="A136" s="14" t="n"/>
      <c r="B136" s="9" t="n"/>
      <c r="C136" s="9" t="n"/>
      <c r="D136" s="15">
        <f>IF(C136="","",IFERROR(INDEX(Impostazioni!$C$30:$C$59,MATCH(C136,Impostazioni!$B$30:$B$59,0)),"codice?"))</f>
        <v/>
      </c>
      <c r="E136" s="9" t="n"/>
      <c r="F136" s="9" t="n"/>
      <c r="G136" s="16" t="n"/>
      <c r="H136" s="9" t="n"/>
      <c r="I136" s="17">
        <f>IF(B136="","",IFERROR(INDEX(Impostazioni!$D$6:$D$25,MATCH(B136,Impostazioni!$B$6:$B$25,0)),0))</f>
        <v/>
      </c>
      <c r="J136" s="17">
        <f>IF(OR(G136="",I136=""),"",G136*I136)</f>
        <v/>
      </c>
      <c r="K136" s="17">
        <f>IF(OR(C136="",H136&lt;&gt;"Sì"),"",IFERROR(INDEX(Impostazioni!$F$30:$F$59,MATCH(C136,Impostazioni!$B$30:$B$59,0)),0))</f>
        <v/>
      </c>
      <c r="L136" s="17">
        <f>IF(OR(G136="",K136=""),"",G136*K136)</f>
        <v/>
      </c>
      <c r="M136" s="18">
        <f>IF(A136="","",WEEKNUM(A136,21))</f>
        <v/>
      </c>
    </row>
    <row r="137">
      <c r="A137" s="14" t="n"/>
      <c r="B137" s="9" t="n"/>
      <c r="C137" s="9" t="n"/>
      <c r="D137" s="15">
        <f>IF(C137="","",IFERROR(INDEX(Impostazioni!$C$30:$C$59,MATCH(C137,Impostazioni!$B$30:$B$59,0)),"codice?"))</f>
        <v/>
      </c>
      <c r="E137" s="9" t="n"/>
      <c r="F137" s="9" t="n"/>
      <c r="G137" s="16" t="n"/>
      <c r="H137" s="9" t="n"/>
      <c r="I137" s="17">
        <f>IF(B137="","",IFERROR(INDEX(Impostazioni!$D$6:$D$25,MATCH(B137,Impostazioni!$B$6:$B$25,0)),0))</f>
        <v/>
      </c>
      <c r="J137" s="17">
        <f>IF(OR(G137="",I137=""),"",G137*I137)</f>
        <v/>
      </c>
      <c r="K137" s="17">
        <f>IF(OR(C137="",H137&lt;&gt;"Sì"),"",IFERROR(INDEX(Impostazioni!$F$30:$F$59,MATCH(C137,Impostazioni!$B$30:$B$59,0)),0))</f>
        <v/>
      </c>
      <c r="L137" s="17">
        <f>IF(OR(G137="",K137=""),"",G137*K137)</f>
        <v/>
      </c>
      <c r="M137" s="18">
        <f>IF(A137="","",WEEKNUM(A137,21))</f>
        <v/>
      </c>
    </row>
    <row r="138">
      <c r="A138" s="14" t="n"/>
      <c r="B138" s="9" t="n"/>
      <c r="C138" s="9" t="n"/>
      <c r="D138" s="15">
        <f>IF(C138="","",IFERROR(INDEX(Impostazioni!$C$30:$C$59,MATCH(C138,Impostazioni!$B$30:$B$59,0)),"codice?"))</f>
        <v/>
      </c>
      <c r="E138" s="9" t="n"/>
      <c r="F138" s="9" t="n"/>
      <c r="G138" s="16" t="n"/>
      <c r="H138" s="9" t="n"/>
      <c r="I138" s="17">
        <f>IF(B138="","",IFERROR(INDEX(Impostazioni!$D$6:$D$25,MATCH(B138,Impostazioni!$B$6:$B$25,0)),0))</f>
        <v/>
      </c>
      <c r="J138" s="17">
        <f>IF(OR(G138="",I138=""),"",G138*I138)</f>
        <v/>
      </c>
      <c r="K138" s="17">
        <f>IF(OR(C138="",H138&lt;&gt;"Sì"),"",IFERROR(INDEX(Impostazioni!$F$30:$F$59,MATCH(C138,Impostazioni!$B$30:$B$59,0)),0))</f>
        <v/>
      </c>
      <c r="L138" s="17">
        <f>IF(OR(G138="",K138=""),"",G138*K138)</f>
        <v/>
      </c>
      <c r="M138" s="18">
        <f>IF(A138="","",WEEKNUM(A138,21))</f>
        <v/>
      </c>
    </row>
    <row r="139">
      <c r="A139" s="14" t="n"/>
      <c r="B139" s="9" t="n"/>
      <c r="C139" s="9" t="n"/>
      <c r="D139" s="15">
        <f>IF(C139="","",IFERROR(INDEX(Impostazioni!$C$30:$C$59,MATCH(C139,Impostazioni!$B$30:$B$59,0)),"codice?"))</f>
        <v/>
      </c>
      <c r="E139" s="9" t="n"/>
      <c r="F139" s="9" t="n"/>
      <c r="G139" s="16" t="n"/>
      <c r="H139" s="9" t="n"/>
      <c r="I139" s="17">
        <f>IF(B139="","",IFERROR(INDEX(Impostazioni!$D$6:$D$25,MATCH(B139,Impostazioni!$B$6:$B$25,0)),0))</f>
        <v/>
      </c>
      <c r="J139" s="17">
        <f>IF(OR(G139="",I139=""),"",G139*I139)</f>
        <v/>
      </c>
      <c r="K139" s="17">
        <f>IF(OR(C139="",H139&lt;&gt;"Sì"),"",IFERROR(INDEX(Impostazioni!$F$30:$F$59,MATCH(C139,Impostazioni!$B$30:$B$59,0)),0))</f>
        <v/>
      </c>
      <c r="L139" s="17">
        <f>IF(OR(G139="",K139=""),"",G139*K139)</f>
        <v/>
      </c>
      <c r="M139" s="18">
        <f>IF(A139="","",WEEKNUM(A139,21))</f>
        <v/>
      </c>
    </row>
    <row r="140">
      <c r="A140" s="14" t="n"/>
      <c r="B140" s="9" t="n"/>
      <c r="C140" s="9" t="n"/>
      <c r="D140" s="15">
        <f>IF(C140="","",IFERROR(INDEX(Impostazioni!$C$30:$C$59,MATCH(C140,Impostazioni!$B$30:$B$59,0)),"codice?"))</f>
        <v/>
      </c>
      <c r="E140" s="9" t="n"/>
      <c r="F140" s="9" t="n"/>
      <c r="G140" s="16" t="n"/>
      <c r="H140" s="9" t="n"/>
      <c r="I140" s="17">
        <f>IF(B140="","",IFERROR(INDEX(Impostazioni!$D$6:$D$25,MATCH(B140,Impostazioni!$B$6:$B$25,0)),0))</f>
        <v/>
      </c>
      <c r="J140" s="17">
        <f>IF(OR(G140="",I140=""),"",G140*I140)</f>
        <v/>
      </c>
      <c r="K140" s="17">
        <f>IF(OR(C140="",H140&lt;&gt;"Sì"),"",IFERROR(INDEX(Impostazioni!$F$30:$F$59,MATCH(C140,Impostazioni!$B$30:$B$59,0)),0))</f>
        <v/>
      </c>
      <c r="L140" s="17">
        <f>IF(OR(G140="",K140=""),"",G140*K140)</f>
        <v/>
      </c>
      <c r="M140" s="18">
        <f>IF(A140="","",WEEKNUM(A140,21))</f>
        <v/>
      </c>
    </row>
    <row r="141">
      <c r="A141" s="14" t="n"/>
      <c r="B141" s="9" t="n"/>
      <c r="C141" s="9" t="n"/>
      <c r="D141" s="15">
        <f>IF(C141="","",IFERROR(INDEX(Impostazioni!$C$30:$C$59,MATCH(C141,Impostazioni!$B$30:$B$59,0)),"codice?"))</f>
        <v/>
      </c>
      <c r="E141" s="9" t="n"/>
      <c r="F141" s="9" t="n"/>
      <c r="G141" s="16" t="n"/>
      <c r="H141" s="9" t="n"/>
      <c r="I141" s="17">
        <f>IF(B141="","",IFERROR(INDEX(Impostazioni!$D$6:$D$25,MATCH(B141,Impostazioni!$B$6:$B$25,0)),0))</f>
        <v/>
      </c>
      <c r="J141" s="17">
        <f>IF(OR(G141="",I141=""),"",G141*I141)</f>
        <v/>
      </c>
      <c r="K141" s="17">
        <f>IF(OR(C141="",H141&lt;&gt;"Sì"),"",IFERROR(INDEX(Impostazioni!$F$30:$F$59,MATCH(C141,Impostazioni!$B$30:$B$59,0)),0))</f>
        <v/>
      </c>
      <c r="L141" s="17">
        <f>IF(OR(G141="",K141=""),"",G141*K141)</f>
        <v/>
      </c>
      <c r="M141" s="18">
        <f>IF(A141="","",WEEKNUM(A141,21))</f>
        <v/>
      </c>
    </row>
    <row r="142">
      <c r="A142" s="14" t="n"/>
      <c r="B142" s="9" t="n"/>
      <c r="C142" s="9" t="n"/>
      <c r="D142" s="15">
        <f>IF(C142="","",IFERROR(INDEX(Impostazioni!$C$30:$C$59,MATCH(C142,Impostazioni!$B$30:$B$59,0)),"codice?"))</f>
        <v/>
      </c>
      <c r="E142" s="9" t="n"/>
      <c r="F142" s="9" t="n"/>
      <c r="G142" s="16" t="n"/>
      <c r="H142" s="9" t="n"/>
      <c r="I142" s="17">
        <f>IF(B142="","",IFERROR(INDEX(Impostazioni!$D$6:$D$25,MATCH(B142,Impostazioni!$B$6:$B$25,0)),0))</f>
        <v/>
      </c>
      <c r="J142" s="17">
        <f>IF(OR(G142="",I142=""),"",G142*I142)</f>
        <v/>
      </c>
      <c r="K142" s="17">
        <f>IF(OR(C142="",H142&lt;&gt;"Sì"),"",IFERROR(INDEX(Impostazioni!$F$30:$F$59,MATCH(C142,Impostazioni!$B$30:$B$59,0)),0))</f>
        <v/>
      </c>
      <c r="L142" s="17">
        <f>IF(OR(G142="",K142=""),"",G142*K142)</f>
        <v/>
      </c>
      <c r="M142" s="18">
        <f>IF(A142="","",WEEKNUM(A142,21))</f>
        <v/>
      </c>
    </row>
    <row r="143">
      <c r="A143" s="14" t="n"/>
      <c r="B143" s="9" t="n"/>
      <c r="C143" s="9" t="n"/>
      <c r="D143" s="15">
        <f>IF(C143="","",IFERROR(INDEX(Impostazioni!$C$30:$C$59,MATCH(C143,Impostazioni!$B$30:$B$59,0)),"codice?"))</f>
        <v/>
      </c>
      <c r="E143" s="9" t="n"/>
      <c r="F143" s="9" t="n"/>
      <c r="G143" s="16" t="n"/>
      <c r="H143" s="9" t="n"/>
      <c r="I143" s="17">
        <f>IF(B143="","",IFERROR(INDEX(Impostazioni!$D$6:$D$25,MATCH(B143,Impostazioni!$B$6:$B$25,0)),0))</f>
        <v/>
      </c>
      <c r="J143" s="17">
        <f>IF(OR(G143="",I143=""),"",G143*I143)</f>
        <v/>
      </c>
      <c r="K143" s="17">
        <f>IF(OR(C143="",H143&lt;&gt;"Sì"),"",IFERROR(INDEX(Impostazioni!$F$30:$F$59,MATCH(C143,Impostazioni!$B$30:$B$59,0)),0))</f>
        <v/>
      </c>
      <c r="L143" s="17">
        <f>IF(OR(G143="",K143=""),"",G143*K143)</f>
        <v/>
      </c>
      <c r="M143" s="18">
        <f>IF(A143="","",WEEKNUM(A143,21))</f>
        <v/>
      </c>
    </row>
    <row r="144">
      <c r="A144" s="14" t="n"/>
      <c r="B144" s="9" t="n"/>
      <c r="C144" s="9" t="n"/>
      <c r="D144" s="15">
        <f>IF(C144="","",IFERROR(INDEX(Impostazioni!$C$30:$C$59,MATCH(C144,Impostazioni!$B$30:$B$59,0)),"codice?"))</f>
        <v/>
      </c>
      <c r="E144" s="9" t="n"/>
      <c r="F144" s="9" t="n"/>
      <c r="G144" s="16" t="n"/>
      <c r="H144" s="9" t="n"/>
      <c r="I144" s="17">
        <f>IF(B144="","",IFERROR(INDEX(Impostazioni!$D$6:$D$25,MATCH(B144,Impostazioni!$B$6:$B$25,0)),0))</f>
        <v/>
      </c>
      <c r="J144" s="17">
        <f>IF(OR(G144="",I144=""),"",G144*I144)</f>
        <v/>
      </c>
      <c r="K144" s="17">
        <f>IF(OR(C144="",H144&lt;&gt;"Sì"),"",IFERROR(INDEX(Impostazioni!$F$30:$F$59,MATCH(C144,Impostazioni!$B$30:$B$59,0)),0))</f>
        <v/>
      </c>
      <c r="L144" s="17">
        <f>IF(OR(G144="",K144=""),"",G144*K144)</f>
        <v/>
      </c>
      <c r="M144" s="18">
        <f>IF(A144="","",WEEKNUM(A144,21))</f>
        <v/>
      </c>
    </row>
    <row r="145">
      <c r="A145" s="14" t="n"/>
      <c r="B145" s="9" t="n"/>
      <c r="C145" s="9" t="n"/>
      <c r="D145" s="15">
        <f>IF(C145="","",IFERROR(INDEX(Impostazioni!$C$30:$C$59,MATCH(C145,Impostazioni!$B$30:$B$59,0)),"codice?"))</f>
        <v/>
      </c>
      <c r="E145" s="9" t="n"/>
      <c r="F145" s="9" t="n"/>
      <c r="G145" s="16" t="n"/>
      <c r="H145" s="9" t="n"/>
      <c r="I145" s="17">
        <f>IF(B145="","",IFERROR(INDEX(Impostazioni!$D$6:$D$25,MATCH(B145,Impostazioni!$B$6:$B$25,0)),0))</f>
        <v/>
      </c>
      <c r="J145" s="17">
        <f>IF(OR(G145="",I145=""),"",G145*I145)</f>
        <v/>
      </c>
      <c r="K145" s="17">
        <f>IF(OR(C145="",H145&lt;&gt;"Sì"),"",IFERROR(INDEX(Impostazioni!$F$30:$F$59,MATCH(C145,Impostazioni!$B$30:$B$59,0)),0))</f>
        <v/>
      </c>
      <c r="L145" s="17">
        <f>IF(OR(G145="",K145=""),"",G145*K145)</f>
        <v/>
      </c>
      <c r="M145" s="18">
        <f>IF(A145="","",WEEKNUM(A145,21))</f>
        <v/>
      </c>
    </row>
    <row r="146">
      <c r="A146" s="14" t="n"/>
      <c r="B146" s="9" t="n"/>
      <c r="C146" s="9" t="n"/>
      <c r="D146" s="15">
        <f>IF(C146="","",IFERROR(INDEX(Impostazioni!$C$30:$C$59,MATCH(C146,Impostazioni!$B$30:$B$59,0)),"codice?"))</f>
        <v/>
      </c>
      <c r="E146" s="9" t="n"/>
      <c r="F146" s="9" t="n"/>
      <c r="G146" s="16" t="n"/>
      <c r="H146" s="9" t="n"/>
      <c r="I146" s="17">
        <f>IF(B146="","",IFERROR(INDEX(Impostazioni!$D$6:$D$25,MATCH(B146,Impostazioni!$B$6:$B$25,0)),0))</f>
        <v/>
      </c>
      <c r="J146" s="17">
        <f>IF(OR(G146="",I146=""),"",G146*I146)</f>
        <v/>
      </c>
      <c r="K146" s="17">
        <f>IF(OR(C146="",H146&lt;&gt;"Sì"),"",IFERROR(INDEX(Impostazioni!$F$30:$F$59,MATCH(C146,Impostazioni!$B$30:$B$59,0)),0))</f>
        <v/>
      </c>
      <c r="L146" s="17">
        <f>IF(OR(G146="",K146=""),"",G146*K146)</f>
        <v/>
      </c>
      <c r="M146" s="18">
        <f>IF(A146="","",WEEKNUM(A146,21))</f>
        <v/>
      </c>
    </row>
    <row r="147">
      <c r="A147" s="14" t="n"/>
      <c r="B147" s="9" t="n"/>
      <c r="C147" s="9" t="n"/>
      <c r="D147" s="15">
        <f>IF(C147="","",IFERROR(INDEX(Impostazioni!$C$30:$C$59,MATCH(C147,Impostazioni!$B$30:$B$59,0)),"codice?"))</f>
        <v/>
      </c>
      <c r="E147" s="9" t="n"/>
      <c r="F147" s="9" t="n"/>
      <c r="G147" s="16" t="n"/>
      <c r="H147" s="9" t="n"/>
      <c r="I147" s="17">
        <f>IF(B147="","",IFERROR(INDEX(Impostazioni!$D$6:$D$25,MATCH(B147,Impostazioni!$B$6:$B$25,0)),0))</f>
        <v/>
      </c>
      <c r="J147" s="17">
        <f>IF(OR(G147="",I147=""),"",G147*I147)</f>
        <v/>
      </c>
      <c r="K147" s="17">
        <f>IF(OR(C147="",H147&lt;&gt;"Sì"),"",IFERROR(INDEX(Impostazioni!$F$30:$F$59,MATCH(C147,Impostazioni!$B$30:$B$59,0)),0))</f>
        <v/>
      </c>
      <c r="L147" s="17">
        <f>IF(OR(G147="",K147=""),"",G147*K147)</f>
        <v/>
      </c>
      <c r="M147" s="18">
        <f>IF(A147="","",WEEKNUM(A147,21))</f>
        <v/>
      </c>
    </row>
    <row r="148">
      <c r="A148" s="14" t="n"/>
      <c r="B148" s="9" t="n"/>
      <c r="C148" s="9" t="n"/>
      <c r="D148" s="15">
        <f>IF(C148="","",IFERROR(INDEX(Impostazioni!$C$30:$C$59,MATCH(C148,Impostazioni!$B$30:$B$59,0)),"codice?"))</f>
        <v/>
      </c>
      <c r="E148" s="9" t="n"/>
      <c r="F148" s="9" t="n"/>
      <c r="G148" s="16" t="n"/>
      <c r="H148" s="9" t="n"/>
      <c r="I148" s="17">
        <f>IF(B148="","",IFERROR(INDEX(Impostazioni!$D$6:$D$25,MATCH(B148,Impostazioni!$B$6:$B$25,0)),0))</f>
        <v/>
      </c>
      <c r="J148" s="17">
        <f>IF(OR(G148="",I148=""),"",G148*I148)</f>
        <v/>
      </c>
      <c r="K148" s="17">
        <f>IF(OR(C148="",H148&lt;&gt;"Sì"),"",IFERROR(INDEX(Impostazioni!$F$30:$F$59,MATCH(C148,Impostazioni!$B$30:$B$59,0)),0))</f>
        <v/>
      </c>
      <c r="L148" s="17">
        <f>IF(OR(G148="",K148=""),"",G148*K148)</f>
        <v/>
      </c>
      <c r="M148" s="18">
        <f>IF(A148="","",WEEKNUM(A148,21))</f>
        <v/>
      </c>
    </row>
    <row r="149">
      <c r="A149" s="14" t="n"/>
      <c r="B149" s="9" t="n"/>
      <c r="C149" s="9" t="n"/>
      <c r="D149" s="15">
        <f>IF(C149="","",IFERROR(INDEX(Impostazioni!$C$30:$C$59,MATCH(C149,Impostazioni!$B$30:$B$59,0)),"codice?"))</f>
        <v/>
      </c>
      <c r="E149" s="9" t="n"/>
      <c r="F149" s="9" t="n"/>
      <c r="G149" s="16" t="n"/>
      <c r="H149" s="9" t="n"/>
      <c r="I149" s="17">
        <f>IF(B149="","",IFERROR(INDEX(Impostazioni!$D$6:$D$25,MATCH(B149,Impostazioni!$B$6:$B$25,0)),0))</f>
        <v/>
      </c>
      <c r="J149" s="17">
        <f>IF(OR(G149="",I149=""),"",G149*I149)</f>
        <v/>
      </c>
      <c r="K149" s="17">
        <f>IF(OR(C149="",H149&lt;&gt;"Sì"),"",IFERROR(INDEX(Impostazioni!$F$30:$F$59,MATCH(C149,Impostazioni!$B$30:$B$59,0)),0))</f>
        <v/>
      </c>
      <c r="L149" s="17">
        <f>IF(OR(G149="",K149=""),"",G149*K149)</f>
        <v/>
      </c>
      <c r="M149" s="18">
        <f>IF(A149="","",WEEKNUM(A149,21))</f>
        <v/>
      </c>
    </row>
    <row r="150">
      <c r="A150" s="14" t="n"/>
      <c r="B150" s="9" t="n"/>
      <c r="C150" s="9" t="n"/>
      <c r="D150" s="15">
        <f>IF(C150="","",IFERROR(INDEX(Impostazioni!$C$30:$C$59,MATCH(C150,Impostazioni!$B$30:$B$59,0)),"codice?"))</f>
        <v/>
      </c>
      <c r="E150" s="9" t="n"/>
      <c r="F150" s="9" t="n"/>
      <c r="G150" s="16" t="n"/>
      <c r="H150" s="9" t="n"/>
      <c r="I150" s="17">
        <f>IF(B150="","",IFERROR(INDEX(Impostazioni!$D$6:$D$25,MATCH(B150,Impostazioni!$B$6:$B$25,0)),0))</f>
        <v/>
      </c>
      <c r="J150" s="17">
        <f>IF(OR(G150="",I150=""),"",G150*I150)</f>
        <v/>
      </c>
      <c r="K150" s="17">
        <f>IF(OR(C150="",H150&lt;&gt;"Sì"),"",IFERROR(INDEX(Impostazioni!$F$30:$F$59,MATCH(C150,Impostazioni!$B$30:$B$59,0)),0))</f>
        <v/>
      </c>
      <c r="L150" s="17">
        <f>IF(OR(G150="",K150=""),"",G150*K150)</f>
        <v/>
      </c>
      <c r="M150" s="18">
        <f>IF(A150="","",WEEKNUM(A150,21))</f>
        <v/>
      </c>
    </row>
    <row r="151">
      <c r="A151" s="14" t="n"/>
      <c r="B151" s="9" t="n"/>
      <c r="C151" s="9" t="n"/>
      <c r="D151" s="15">
        <f>IF(C151="","",IFERROR(INDEX(Impostazioni!$C$30:$C$59,MATCH(C151,Impostazioni!$B$30:$B$59,0)),"codice?"))</f>
        <v/>
      </c>
      <c r="E151" s="9" t="n"/>
      <c r="F151" s="9" t="n"/>
      <c r="G151" s="16" t="n"/>
      <c r="H151" s="9" t="n"/>
      <c r="I151" s="17">
        <f>IF(B151="","",IFERROR(INDEX(Impostazioni!$D$6:$D$25,MATCH(B151,Impostazioni!$B$6:$B$25,0)),0))</f>
        <v/>
      </c>
      <c r="J151" s="17">
        <f>IF(OR(G151="",I151=""),"",G151*I151)</f>
        <v/>
      </c>
      <c r="K151" s="17">
        <f>IF(OR(C151="",H151&lt;&gt;"Sì"),"",IFERROR(INDEX(Impostazioni!$F$30:$F$59,MATCH(C151,Impostazioni!$B$30:$B$59,0)),0))</f>
        <v/>
      </c>
      <c r="L151" s="17">
        <f>IF(OR(G151="",K151=""),"",G151*K151)</f>
        <v/>
      </c>
      <c r="M151" s="18">
        <f>IF(A151="","",WEEKNUM(A151,21))</f>
        <v/>
      </c>
    </row>
    <row r="152">
      <c r="A152" s="14" t="n"/>
      <c r="B152" s="9" t="n"/>
      <c r="C152" s="9" t="n"/>
      <c r="D152" s="15">
        <f>IF(C152="","",IFERROR(INDEX(Impostazioni!$C$30:$C$59,MATCH(C152,Impostazioni!$B$30:$B$59,0)),"codice?"))</f>
        <v/>
      </c>
      <c r="E152" s="9" t="n"/>
      <c r="F152" s="9" t="n"/>
      <c r="G152" s="16" t="n"/>
      <c r="H152" s="9" t="n"/>
      <c r="I152" s="17">
        <f>IF(B152="","",IFERROR(INDEX(Impostazioni!$D$6:$D$25,MATCH(B152,Impostazioni!$B$6:$B$25,0)),0))</f>
        <v/>
      </c>
      <c r="J152" s="17">
        <f>IF(OR(G152="",I152=""),"",G152*I152)</f>
        <v/>
      </c>
      <c r="K152" s="17">
        <f>IF(OR(C152="",H152&lt;&gt;"Sì"),"",IFERROR(INDEX(Impostazioni!$F$30:$F$59,MATCH(C152,Impostazioni!$B$30:$B$59,0)),0))</f>
        <v/>
      </c>
      <c r="L152" s="17">
        <f>IF(OR(G152="",K152=""),"",G152*K152)</f>
        <v/>
      </c>
      <c r="M152" s="18">
        <f>IF(A152="","",WEEKNUM(A152,21))</f>
        <v/>
      </c>
    </row>
    <row r="153">
      <c r="A153" s="14" t="n"/>
      <c r="B153" s="9" t="n"/>
      <c r="C153" s="9" t="n"/>
      <c r="D153" s="15">
        <f>IF(C153="","",IFERROR(INDEX(Impostazioni!$C$30:$C$59,MATCH(C153,Impostazioni!$B$30:$B$59,0)),"codice?"))</f>
        <v/>
      </c>
      <c r="E153" s="9" t="n"/>
      <c r="F153" s="9" t="n"/>
      <c r="G153" s="16" t="n"/>
      <c r="H153" s="9" t="n"/>
      <c r="I153" s="17">
        <f>IF(B153="","",IFERROR(INDEX(Impostazioni!$D$6:$D$25,MATCH(B153,Impostazioni!$B$6:$B$25,0)),0))</f>
        <v/>
      </c>
      <c r="J153" s="17">
        <f>IF(OR(G153="",I153=""),"",G153*I153)</f>
        <v/>
      </c>
      <c r="K153" s="17">
        <f>IF(OR(C153="",H153&lt;&gt;"Sì"),"",IFERROR(INDEX(Impostazioni!$F$30:$F$59,MATCH(C153,Impostazioni!$B$30:$B$59,0)),0))</f>
        <v/>
      </c>
      <c r="L153" s="17">
        <f>IF(OR(G153="",K153=""),"",G153*K153)</f>
        <v/>
      </c>
      <c r="M153" s="18">
        <f>IF(A153="","",WEEKNUM(A153,21))</f>
        <v/>
      </c>
    </row>
    <row r="154">
      <c r="A154" s="14" t="n"/>
      <c r="B154" s="9" t="n"/>
      <c r="C154" s="9" t="n"/>
      <c r="D154" s="15">
        <f>IF(C154="","",IFERROR(INDEX(Impostazioni!$C$30:$C$59,MATCH(C154,Impostazioni!$B$30:$B$59,0)),"codice?"))</f>
        <v/>
      </c>
      <c r="E154" s="9" t="n"/>
      <c r="F154" s="9" t="n"/>
      <c r="G154" s="16" t="n"/>
      <c r="H154" s="9" t="n"/>
      <c r="I154" s="17">
        <f>IF(B154="","",IFERROR(INDEX(Impostazioni!$D$6:$D$25,MATCH(B154,Impostazioni!$B$6:$B$25,0)),0))</f>
        <v/>
      </c>
      <c r="J154" s="17">
        <f>IF(OR(G154="",I154=""),"",G154*I154)</f>
        <v/>
      </c>
      <c r="K154" s="17">
        <f>IF(OR(C154="",H154&lt;&gt;"Sì"),"",IFERROR(INDEX(Impostazioni!$F$30:$F$59,MATCH(C154,Impostazioni!$B$30:$B$59,0)),0))</f>
        <v/>
      </c>
      <c r="L154" s="17">
        <f>IF(OR(G154="",K154=""),"",G154*K154)</f>
        <v/>
      </c>
      <c r="M154" s="18">
        <f>IF(A154="","",WEEKNUM(A154,21))</f>
        <v/>
      </c>
    </row>
    <row r="155">
      <c r="A155" s="14" t="n"/>
      <c r="B155" s="9" t="n"/>
      <c r="C155" s="9" t="n"/>
      <c r="D155" s="15">
        <f>IF(C155="","",IFERROR(INDEX(Impostazioni!$C$30:$C$59,MATCH(C155,Impostazioni!$B$30:$B$59,0)),"codice?"))</f>
        <v/>
      </c>
      <c r="E155" s="9" t="n"/>
      <c r="F155" s="9" t="n"/>
      <c r="G155" s="16" t="n"/>
      <c r="H155" s="9" t="n"/>
      <c r="I155" s="17">
        <f>IF(B155="","",IFERROR(INDEX(Impostazioni!$D$6:$D$25,MATCH(B155,Impostazioni!$B$6:$B$25,0)),0))</f>
        <v/>
      </c>
      <c r="J155" s="17">
        <f>IF(OR(G155="",I155=""),"",G155*I155)</f>
        <v/>
      </c>
      <c r="K155" s="17">
        <f>IF(OR(C155="",H155&lt;&gt;"Sì"),"",IFERROR(INDEX(Impostazioni!$F$30:$F$59,MATCH(C155,Impostazioni!$B$30:$B$59,0)),0))</f>
        <v/>
      </c>
      <c r="L155" s="17">
        <f>IF(OR(G155="",K155=""),"",G155*K155)</f>
        <v/>
      </c>
      <c r="M155" s="18">
        <f>IF(A155="","",WEEKNUM(A155,21))</f>
        <v/>
      </c>
    </row>
    <row r="156">
      <c r="A156" s="14" t="n"/>
      <c r="B156" s="9" t="n"/>
      <c r="C156" s="9" t="n"/>
      <c r="D156" s="15">
        <f>IF(C156="","",IFERROR(INDEX(Impostazioni!$C$30:$C$59,MATCH(C156,Impostazioni!$B$30:$B$59,0)),"codice?"))</f>
        <v/>
      </c>
      <c r="E156" s="9" t="n"/>
      <c r="F156" s="9" t="n"/>
      <c r="G156" s="16" t="n"/>
      <c r="H156" s="9" t="n"/>
      <c r="I156" s="17">
        <f>IF(B156="","",IFERROR(INDEX(Impostazioni!$D$6:$D$25,MATCH(B156,Impostazioni!$B$6:$B$25,0)),0))</f>
        <v/>
      </c>
      <c r="J156" s="17">
        <f>IF(OR(G156="",I156=""),"",G156*I156)</f>
        <v/>
      </c>
      <c r="K156" s="17">
        <f>IF(OR(C156="",H156&lt;&gt;"Sì"),"",IFERROR(INDEX(Impostazioni!$F$30:$F$59,MATCH(C156,Impostazioni!$B$30:$B$59,0)),0))</f>
        <v/>
      </c>
      <c r="L156" s="17">
        <f>IF(OR(G156="",K156=""),"",G156*K156)</f>
        <v/>
      </c>
      <c r="M156" s="18">
        <f>IF(A156="","",WEEKNUM(A156,21))</f>
        <v/>
      </c>
    </row>
    <row r="157">
      <c r="A157" s="14" t="n"/>
      <c r="B157" s="9" t="n"/>
      <c r="C157" s="9" t="n"/>
      <c r="D157" s="15">
        <f>IF(C157="","",IFERROR(INDEX(Impostazioni!$C$30:$C$59,MATCH(C157,Impostazioni!$B$30:$B$59,0)),"codice?"))</f>
        <v/>
      </c>
      <c r="E157" s="9" t="n"/>
      <c r="F157" s="9" t="n"/>
      <c r="G157" s="16" t="n"/>
      <c r="H157" s="9" t="n"/>
      <c r="I157" s="17">
        <f>IF(B157="","",IFERROR(INDEX(Impostazioni!$D$6:$D$25,MATCH(B157,Impostazioni!$B$6:$B$25,0)),0))</f>
        <v/>
      </c>
      <c r="J157" s="17">
        <f>IF(OR(G157="",I157=""),"",G157*I157)</f>
        <v/>
      </c>
      <c r="K157" s="17">
        <f>IF(OR(C157="",H157&lt;&gt;"Sì"),"",IFERROR(INDEX(Impostazioni!$F$30:$F$59,MATCH(C157,Impostazioni!$B$30:$B$59,0)),0))</f>
        <v/>
      </c>
      <c r="L157" s="17">
        <f>IF(OR(G157="",K157=""),"",G157*K157)</f>
        <v/>
      </c>
      <c r="M157" s="18">
        <f>IF(A157="","",WEEKNUM(A157,21))</f>
        <v/>
      </c>
    </row>
    <row r="158">
      <c r="A158" s="14" t="n"/>
      <c r="B158" s="9" t="n"/>
      <c r="C158" s="9" t="n"/>
      <c r="D158" s="15">
        <f>IF(C158="","",IFERROR(INDEX(Impostazioni!$C$30:$C$59,MATCH(C158,Impostazioni!$B$30:$B$59,0)),"codice?"))</f>
        <v/>
      </c>
      <c r="E158" s="9" t="n"/>
      <c r="F158" s="9" t="n"/>
      <c r="G158" s="16" t="n"/>
      <c r="H158" s="9" t="n"/>
      <c r="I158" s="17">
        <f>IF(B158="","",IFERROR(INDEX(Impostazioni!$D$6:$D$25,MATCH(B158,Impostazioni!$B$6:$B$25,0)),0))</f>
        <v/>
      </c>
      <c r="J158" s="17">
        <f>IF(OR(G158="",I158=""),"",G158*I158)</f>
        <v/>
      </c>
      <c r="K158" s="17">
        <f>IF(OR(C158="",H158&lt;&gt;"Sì"),"",IFERROR(INDEX(Impostazioni!$F$30:$F$59,MATCH(C158,Impostazioni!$B$30:$B$59,0)),0))</f>
        <v/>
      </c>
      <c r="L158" s="17">
        <f>IF(OR(G158="",K158=""),"",G158*K158)</f>
        <v/>
      </c>
      <c r="M158" s="18">
        <f>IF(A158="","",WEEKNUM(A158,21))</f>
        <v/>
      </c>
    </row>
    <row r="159">
      <c r="A159" s="14" t="n"/>
      <c r="B159" s="9" t="n"/>
      <c r="C159" s="9" t="n"/>
      <c r="D159" s="15">
        <f>IF(C159="","",IFERROR(INDEX(Impostazioni!$C$30:$C$59,MATCH(C159,Impostazioni!$B$30:$B$59,0)),"codice?"))</f>
        <v/>
      </c>
      <c r="E159" s="9" t="n"/>
      <c r="F159" s="9" t="n"/>
      <c r="G159" s="16" t="n"/>
      <c r="H159" s="9" t="n"/>
      <c r="I159" s="17">
        <f>IF(B159="","",IFERROR(INDEX(Impostazioni!$D$6:$D$25,MATCH(B159,Impostazioni!$B$6:$B$25,0)),0))</f>
        <v/>
      </c>
      <c r="J159" s="17">
        <f>IF(OR(G159="",I159=""),"",G159*I159)</f>
        <v/>
      </c>
      <c r="K159" s="17">
        <f>IF(OR(C159="",H159&lt;&gt;"Sì"),"",IFERROR(INDEX(Impostazioni!$F$30:$F$59,MATCH(C159,Impostazioni!$B$30:$B$59,0)),0))</f>
        <v/>
      </c>
      <c r="L159" s="17">
        <f>IF(OR(G159="",K159=""),"",G159*K159)</f>
        <v/>
      </c>
      <c r="M159" s="18">
        <f>IF(A159="","",WEEKNUM(A159,21))</f>
        <v/>
      </c>
    </row>
    <row r="160">
      <c r="A160" s="14" t="n"/>
      <c r="B160" s="9" t="n"/>
      <c r="C160" s="9" t="n"/>
      <c r="D160" s="15">
        <f>IF(C160="","",IFERROR(INDEX(Impostazioni!$C$30:$C$59,MATCH(C160,Impostazioni!$B$30:$B$59,0)),"codice?"))</f>
        <v/>
      </c>
      <c r="E160" s="9" t="n"/>
      <c r="F160" s="9" t="n"/>
      <c r="G160" s="16" t="n"/>
      <c r="H160" s="9" t="n"/>
      <c r="I160" s="17">
        <f>IF(B160="","",IFERROR(INDEX(Impostazioni!$D$6:$D$25,MATCH(B160,Impostazioni!$B$6:$B$25,0)),0))</f>
        <v/>
      </c>
      <c r="J160" s="17">
        <f>IF(OR(G160="",I160=""),"",G160*I160)</f>
        <v/>
      </c>
      <c r="K160" s="17">
        <f>IF(OR(C160="",H160&lt;&gt;"Sì"),"",IFERROR(INDEX(Impostazioni!$F$30:$F$59,MATCH(C160,Impostazioni!$B$30:$B$59,0)),0))</f>
        <v/>
      </c>
      <c r="L160" s="17">
        <f>IF(OR(G160="",K160=""),"",G160*K160)</f>
        <v/>
      </c>
      <c r="M160" s="18">
        <f>IF(A160="","",WEEKNUM(A160,21))</f>
        <v/>
      </c>
    </row>
    <row r="161">
      <c r="A161" s="14" t="n"/>
      <c r="B161" s="9" t="n"/>
      <c r="C161" s="9" t="n"/>
      <c r="D161" s="15">
        <f>IF(C161="","",IFERROR(INDEX(Impostazioni!$C$30:$C$59,MATCH(C161,Impostazioni!$B$30:$B$59,0)),"codice?"))</f>
        <v/>
      </c>
      <c r="E161" s="9" t="n"/>
      <c r="F161" s="9" t="n"/>
      <c r="G161" s="16" t="n"/>
      <c r="H161" s="9" t="n"/>
      <c r="I161" s="17">
        <f>IF(B161="","",IFERROR(INDEX(Impostazioni!$D$6:$D$25,MATCH(B161,Impostazioni!$B$6:$B$25,0)),0))</f>
        <v/>
      </c>
      <c r="J161" s="17">
        <f>IF(OR(G161="",I161=""),"",G161*I161)</f>
        <v/>
      </c>
      <c r="K161" s="17">
        <f>IF(OR(C161="",H161&lt;&gt;"Sì"),"",IFERROR(INDEX(Impostazioni!$F$30:$F$59,MATCH(C161,Impostazioni!$B$30:$B$59,0)),0))</f>
        <v/>
      </c>
      <c r="L161" s="17">
        <f>IF(OR(G161="",K161=""),"",G161*K161)</f>
        <v/>
      </c>
      <c r="M161" s="18">
        <f>IF(A161="","",WEEKNUM(A161,21))</f>
        <v/>
      </c>
    </row>
    <row r="162">
      <c r="A162" s="14" t="n"/>
      <c r="B162" s="9" t="n"/>
      <c r="C162" s="9" t="n"/>
      <c r="D162" s="15">
        <f>IF(C162="","",IFERROR(INDEX(Impostazioni!$C$30:$C$59,MATCH(C162,Impostazioni!$B$30:$B$59,0)),"codice?"))</f>
        <v/>
      </c>
      <c r="E162" s="9" t="n"/>
      <c r="F162" s="9" t="n"/>
      <c r="G162" s="16" t="n"/>
      <c r="H162" s="9" t="n"/>
      <c r="I162" s="17">
        <f>IF(B162="","",IFERROR(INDEX(Impostazioni!$D$6:$D$25,MATCH(B162,Impostazioni!$B$6:$B$25,0)),0))</f>
        <v/>
      </c>
      <c r="J162" s="17">
        <f>IF(OR(G162="",I162=""),"",G162*I162)</f>
        <v/>
      </c>
      <c r="K162" s="17">
        <f>IF(OR(C162="",H162&lt;&gt;"Sì"),"",IFERROR(INDEX(Impostazioni!$F$30:$F$59,MATCH(C162,Impostazioni!$B$30:$B$59,0)),0))</f>
        <v/>
      </c>
      <c r="L162" s="17">
        <f>IF(OR(G162="",K162=""),"",G162*K162)</f>
        <v/>
      </c>
      <c r="M162" s="18">
        <f>IF(A162="","",WEEKNUM(A162,21))</f>
        <v/>
      </c>
    </row>
    <row r="163">
      <c r="A163" s="14" t="n"/>
      <c r="B163" s="9" t="n"/>
      <c r="C163" s="9" t="n"/>
      <c r="D163" s="15">
        <f>IF(C163="","",IFERROR(INDEX(Impostazioni!$C$30:$C$59,MATCH(C163,Impostazioni!$B$30:$B$59,0)),"codice?"))</f>
        <v/>
      </c>
      <c r="E163" s="9" t="n"/>
      <c r="F163" s="9" t="n"/>
      <c r="G163" s="16" t="n"/>
      <c r="H163" s="9" t="n"/>
      <c r="I163" s="17">
        <f>IF(B163="","",IFERROR(INDEX(Impostazioni!$D$6:$D$25,MATCH(B163,Impostazioni!$B$6:$B$25,0)),0))</f>
        <v/>
      </c>
      <c r="J163" s="17">
        <f>IF(OR(G163="",I163=""),"",G163*I163)</f>
        <v/>
      </c>
      <c r="K163" s="17">
        <f>IF(OR(C163="",H163&lt;&gt;"Sì"),"",IFERROR(INDEX(Impostazioni!$F$30:$F$59,MATCH(C163,Impostazioni!$B$30:$B$59,0)),0))</f>
        <v/>
      </c>
      <c r="L163" s="17">
        <f>IF(OR(G163="",K163=""),"",G163*K163)</f>
        <v/>
      </c>
      <c r="M163" s="18">
        <f>IF(A163="","",WEEKNUM(A163,21))</f>
        <v/>
      </c>
    </row>
    <row r="164">
      <c r="A164" s="14" t="n"/>
      <c r="B164" s="9" t="n"/>
      <c r="C164" s="9" t="n"/>
      <c r="D164" s="15">
        <f>IF(C164="","",IFERROR(INDEX(Impostazioni!$C$30:$C$59,MATCH(C164,Impostazioni!$B$30:$B$59,0)),"codice?"))</f>
        <v/>
      </c>
      <c r="E164" s="9" t="n"/>
      <c r="F164" s="9" t="n"/>
      <c r="G164" s="16" t="n"/>
      <c r="H164" s="9" t="n"/>
      <c r="I164" s="17">
        <f>IF(B164="","",IFERROR(INDEX(Impostazioni!$D$6:$D$25,MATCH(B164,Impostazioni!$B$6:$B$25,0)),0))</f>
        <v/>
      </c>
      <c r="J164" s="17">
        <f>IF(OR(G164="",I164=""),"",G164*I164)</f>
        <v/>
      </c>
      <c r="K164" s="17">
        <f>IF(OR(C164="",H164&lt;&gt;"Sì"),"",IFERROR(INDEX(Impostazioni!$F$30:$F$59,MATCH(C164,Impostazioni!$B$30:$B$59,0)),0))</f>
        <v/>
      </c>
      <c r="L164" s="17">
        <f>IF(OR(G164="",K164=""),"",G164*K164)</f>
        <v/>
      </c>
      <c r="M164" s="18">
        <f>IF(A164="","",WEEKNUM(A164,21))</f>
        <v/>
      </c>
    </row>
    <row r="165">
      <c r="A165" s="14" t="n"/>
      <c r="B165" s="9" t="n"/>
      <c r="C165" s="9" t="n"/>
      <c r="D165" s="15">
        <f>IF(C165="","",IFERROR(INDEX(Impostazioni!$C$30:$C$59,MATCH(C165,Impostazioni!$B$30:$B$59,0)),"codice?"))</f>
        <v/>
      </c>
      <c r="E165" s="9" t="n"/>
      <c r="F165" s="9" t="n"/>
      <c r="G165" s="16" t="n"/>
      <c r="H165" s="9" t="n"/>
      <c r="I165" s="17">
        <f>IF(B165="","",IFERROR(INDEX(Impostazioni!$D$6:$D$25,MATCH(B165,Impostazioni!$B$6:$B$25,0)),0))</f>
        <v/>
      </c>
      <c r="J165" s="17">
        <f>IF(OR(G165="",I165=""),"",G165*I165)</f>
        <v/>
      </c>
      <c r="K165" s="17">
        <f>IF(OR(C165="",H165&lt;&gt;"Sì"),"",IFERROR(INDEX(Impostazioni!$F$30:$F$59,MATCH(C165,Impostazioni!$B$30:$B$59,0)),0))</f>
        <v/>
      </c>
      <c r="L165" s="17">
        <f>IF(OR(G165="",K165=""),"",G165*K165)</f>
        <v/>
      </c>
      <c r="M165" s="18">
        <f>IF(A165="","",WEEKNUM(A165,21))</f>
        <v/>
      </c>
    </row>
    <row r="166">
      <c r="A166" s="14" t="n"/>
      <c r="B166" s="9" t="n"/>
      <c r="C166" s="9" t="n"/>
      <c r="D166" s="15">
        <f>IF(C166="","",IFERROR(INDEX(Impostazioni!$C$30:$C$59,MATCH(C166,Impostazioni!$B$30:$B$59,0)),"codice?"))</f>
        <v/>
      </c>
      <c r="E166" s="9" t="n"/>
      <c r="F166" s="9" t="n"/>
      <c r="G166" s="16" t="n"/>
      <c r="H166" s="9" t="n"/>
      <c r="I166" s="17">
        <f>IF(B166="","",IFERROR(INDEX(Impostazioni!$D$6:$D$25,MATCH(B166,Impostazioni!$B$6:$B$25,0)),0))</f>
        <v/>
      </c>
      <c r="J166" s="17">
        <f>IF(OR(G166="",I166=""),"",G166*I166)</f>
        <v/>
      </c>
      <c r="K166" s="17">
        <f>IF(OR(C166="",H166&lt;&gt;"Sì"),"",IFERROR(INDEX(Impostazioni!$F$30:$F$59,MATCH(C166,Impostazioni!$B$30:$B$59,0)),0))</f>
        <v/>
      </c>
      <c r="L166" s="17">
        <f>IF(OR(G166="",K166=""),"",G166*K166)</f>
        <v/>
      </c>
      <c r="M166" s="18">
        <f>IF(A166="","",WEEKNUM(A166,21))</f>
        <v/>
      </c>
    </row>
    <row r="167">
      <c r="A167" s="14" t="n"/>
      <c r="B167" s="9" t="n"/>
      <c r="C167" s="9" t="n"/>
      <c r="D167" s="15">
        <f>IF(C167="","",IFERROR(INDEX(Impostazioni!$C$30:$C$59,MATCH(C167,Impostazioni!$B$30:$B$59,0)),"codice?"))</f>
        <v/>
      </c>
      <c r="E167" s="9" t="n"/>
      <c r="F167" s="9" t="n"/>
      <c r="G167" s="16" t="n"/>
      <c r="H167" s="9" t="n"/>
      <c r="I167" s="17">
        <f>IF(B167="","",IFERROR(INDEX(Impostazioni!$D$6:$D$25,MATCH(B167,Impostazioni!$B$6:$B$25,0)),0))</f>
        <v/>
      </c>
      <c r="J167" s="17">
        <f>IF(OR(G167="",I167=""),"",G167*I167)</f>
        <v/>
      </c>
      <c r="K167" s="17">
        <f>IF(OR(C167="",H167&lt;&gt;"Sì"),"",IFERROR(INDEX(Impostazioni!$F$30:$F$59,MATCH(C167,Impostazioni!$B$30:$B$59,0)),0))</f>
        <v/>
      </c>
      <c r="L167" s="17">
        <f>IF(OR(G167="",K167=""),"",G167*K167)</f>
        <v/>
      </c>
      <c r="M167" s="18">
        <f>IF(A167="","",WEEKNUM(A167,21))</f>
        <v/>
      </c>
    </row>
    <row r="168">
      <c r="A168" s="14" t="n"/>
      <c r="B168" s="9" t="n"/>
      <c r="C168" s="9" t="n"/>
      <c r="D168" s="15">
        <f>IF(C168="","",IFERROR(INDEX(Impostazioni!$C$30:$C$59,MATCH(C168,Impostazioni!$B$30:$B$59,0)),"codice?"))</f>
        <v/>
      </c>
      <c r="E168" s="9" t="n"/>
      <c r="F168" s="9" t="n"/>
      <c r="G168" s="16" t="n"/>
      <c r="H168" s="9" t="n"/>
      <c r="I168" s="17">
        <f>IF(B168="","",IFERROR(INDEX(Impostazioni!$D$6:$D$25,MATCH(B168,Impostazioni!$B$6:$B$25,0)),0))</f>
        <v/>
      </c>
      <c r="J168" s="17">
        <f>IF(OR(G168="",I168=""),"",G168*I168)</f>
        <v/>
      </c>
      <c r="K168" s="17">
        <f>IF(OR(C168="",H168&lt;&gt;"Sì"),"",IFERROR(INDEX(Impostazioni!$F$30:$F$59,MATCH(C168,Impostazioni!$B$30:$B$59,0)),0))</f>
        <v/>
      </c>
      <c r="L168" s="17">
        <f>IF(OR(G168="",K168=""),"",G168*K168)</f>
        <v/>
      </c>
      <c r="M168" s="18">
        <f>IF(A168="","",WEEKNUM(A168,21))</f>
        <v/>
      </c>
    </row>
    <row r="169">
      <c r="A169" s="14" t="n"/>
      <c r="B169" s="9" t="n"/>
      <c r="C169" s="9" t="n"/>
      <c r="D169" s="15">
        <f>IF(C169="","",IFERROR(INDEX(Impostazioni!$C$30:$C$59,MATCH(C169,Impostazioni!$B$30:$B$59,0)),"codice?"))</f>
        <v/>
      </c>
      <c r="E169" s="9" t="n"/>
      <c r="F169" s="9" t="n"/>
      <c r="G169" s="16" t="n"/>
      <c r="H169" s="9" t="n"/>
      <c r="I169" s="17">
        <f>IF(B169="","",IFERROR(INDEX(Impostazioni!$D$6:$D$25,MATCH(B169,Impostazioni!$B$6:$B$25,0)),0))</f>
        <v/>
      </c>
      <c r="J169" s="17">
        <f>IF(OR(G169="",I169=""),"",G169*I169)</f>
        <v/>
      </c>
      <c r="K169" s="17">
        <f>IF(OR(C169="",H169&lt;&gt;"Sì"),"",IFERROR(INDEX(Impostazioni!$F$30:$F$59,MATCH(C169,Impostazioni!$B$30:$B$59,0)),0))</f>
        <v/>
      </c>
      <c r="L169" s="17">
        <f>IF(OR(G169="",K169=""),"",G169*K169)</f>
        <v/>
      </c>
      <c r="M169" s="18">
        <f>IF(A169="","",WEEKNUM(A169,21))</f>
        <v/>
      </c>
    </row>
    <row r="170">
      <c r="A170" s="14" t="n"/>
      <c r="B170" s="9" t="n"/>
      <c r="C170" s="9" t="n"/>
      <c r="D170" s="15">
        <f>IF(C170="","",IFERROR(INDEX(Impostazioni!$C$30:$C$59,MATCH(C170,Impostazioni!$B$30:$B$59,0)),"codice?"))</f>
        <v/>
      </c>
      <c r="E170" s="9" t="n"/>
      <c r="F170" s="9" t="n"/>
      <c r="G170" s="16" t="n"/>
      <c r="H170" s="9" t="n"/>
      <c r="I170" s="17">
        <f>IF(B170="","",IFERROR(INDEX(Impostazioni!$D$6:$D$25,MATCH(B170,Impostazioni!$B$6:$B$25,0)),0))</f>
        <v/>
      </c>
      <c r="J170" s="17">
        <f>IF(OR(G170="",I170=""),"",G170*I170)</f>
        <v/>
      </c>
      <c r="K170" s="17">
        <f>IF(OR(C170="",H170&lt;&gt;"Sì"),"",IFERROR(INDEX(Impostazioni!$F$30:$F$59,MATCH(C170,Impostazioni!$B$30:$B$59,0)),0))</f>
        <v/>
      </c>
      <c r="L170" s="17">
        <f>IF(OR(G170="",K170=""),"",G170*K170)</f>
        <v/>
      </c>
      <c r="M170" s="18">
        <f>IF(A170="","",WEEKNUM(A170,21))</f>
        <v/>
      </c>
    </row>
    <row r="171">
      <c r="A171" s="14" t="n"/>
      <c r="B171" s="9" t="n"/>
      <c r="C171" s="9" t="n"/>
      <c r="D171" s="15">
        <f>IF(C171="","",IFERROR(INDEX(Impostazioni!$C$30:$C$59,MATCH(C171,Impostazioni!$B$30:$B$59,0)),"codice?"))</f>
        <v/>
      </c>
      <c r="E171" s="9" t="n"/>
      <c r="F171" s="9" t="n"/>
      <c r="G171" s="16" t="n"/>
      <c r="H171" s="9" t="n"/>
      <c r="I171" s="17">
        <f>IF(B171="","",IFERROR(INDEX(Impostazioni!$D$6:$D$25,MATCH(B171,Impostazioni!$B$6:$B$25,0)),0))</f>
        <v/>
      </c>
      <c r="J171" s="17">
        <f>IF(OR(G171="",I171=""),"",G171*I171)</f>
        <v/>
      </c>
      <c r="K171" s="17">
        <f>IF(OR(C171="",H171&lt;&gt;"Sì"),"",IFERROR(INDEX(Impostazioni!$F$30:$F$59,MATCH(C171,Impostazioni!$B$30:$B$59,0)),0))</f>
        <v/>
      </c>
      <c r="L171" s="17">
        <f>IF(OR(G171="",K171=""),"",G171*K171)</f>
        <v/>
      </c>
      <c r="M171" s="18">
        <f>IF(A171="","",WEEKNUM(A171,21))</f>
        <v/>
      </c>
    </row>
    <row r="172">
      <c r="A172" s="14" t="n"/>
      <c r="B172" s="9" t="n"/>
      <c r="C172" s="9" t="n"/>
      <c r="D172" s="15">
        <f>IF(C172="","",IFERROR(INDEX(Impostazioni!$C$30:$C$59,MATCH(C172,Impostazioni!$B$30:$B$59,0)),"codice?"))</f>
        <v/>
      </c>
      <c r="E172" s="9" t="n"/>
      <c r="F172" s="9" t="n"/>
      <c r="G172" s="16" t="n"/>
      <c r="H172" s="9" t="n"/>
      <c r="I172" s="17">
        <f>IF(B172="","",IFERROR(INDEX(Impostazioni!$D$6:$D$25,MATCH(B172,Impostazioni!$B$6:$B$25,0)),0))</f>
        <v/>
      </c>
      <c r="J172" s="17">
        <f>IF(OR(G172="",I172=""),"",G172*I172)</f>
        <v/>
      </c>
      <c r="K172" s="17">
        <f>IF(OR(C172="",H172&lt;&gt;"Sì"),"",IFERROR(INDEX(Impostazioni!$F$30:$F$59,MATCH(C172,Impostazioni!$B$30:$B$59,0)),0))</f>
        <v/>
      </c>
      <c r="L172" s="17">
        <f>IF(OR(G172="",K172=""),"",G172*K172)</f>
        <v/>
      </c>
      <c r="M172" s="18">
        <f>IF(A172="","",WEEKNUM(A172,21))</f>
        <v/>
      </c>
    </row>
    <row r="173">
      <c r="A173" s="14" t="n"/>
      <c r="B173" s="9" t="n"/>
      <c r="C173" s="9" t="n"/>
      <c r="D173" s="15">
        <f>IF(C173="","",IFERROR(INDEX(Impostazioni!$C$30:$C$59,MATCH(C173,Impostazioni!$B$30:$B$59,0)),"codice?"))</f>
        <v/>
      </c>
      <c r="E173" s="9" t="n"/>
      <c r="F173" s="9" t="n"/>
      <c r="G173" s="16" t="n"/>
      <c r="H173" s="9" t="n"/>
      <c r="I173" s="17">
        <f>IF(B173="","",IFERROR(INDEX(Impostazioni!$D$6:$D$25,MATCH(B173,Impostazioni!$B$6:$B$25,0)),0))</f>
        <v/>
      </c>
      <c r="J173" s="17">
        <f>IF(OR(G173="",I173=""),"",G173*I173)</f>
        <v/>
      </c>
      <c r="K173" s="17">
        <f>IF(OR(C173="",H173&lt;&gt;"Sì"),"",IFERROR(INDEX(Impostazioni!$F$30:$F$59,MATCH(C173,Impostazioni!$B$30:$B$59,0)),0))</f>
        <v/>
      </c>
      <c r="L173" s="17">
        <f>IF(OR(G173="",K173=""),"",G173*K173)</f>
        <v/>
      </c>
      <c r="M173" s="18">
        <f>IF(A173="","",WEEKNUM(A173,21))</f>
        <v/>
      </c>
    </row>
    <row r="174">
      <c r="A174" s="14" t="n"/>
      <c r="B174" s="9" t="n"/>
      <c r="C174" s="9" t="n"/>
      <c r="D174" s="15">
        <f>IF(C174="","",IFERROR(INDEX(Impostazioni!$C$30:$C$59,MATCH(C174,Impostazioni!$B$30:$B$59,0)),"codice?"))</f>
        <v/>
      </c>
      <c r="E174" s="9" t="n"/>
      <c r="F174" s="9" t="n"/>
      <c r="G174" s="16" t="n"/>
      <c r="H174" s="9" t="n"/>
      <c r="I174" s="17">
        <f>IF(B174="","",IFERROR(INDEX(Impostazioni!$D$6:$D$25,MATCH(B174,Impostazioni!$B$6:$B$25,0)),0))</f>
        <v/>
      </c>
      <c r="J174" s="17">
        <f>IF(OR(G174="",I174=""),"",G174*I174)</f>
        <v/>
      </c>
      <c r="K174" s="17">
        <f>IF(OR(C174="",H174&lt;&gt;"Sì"),"",IFERROR(INDEX(Impostazioni!$F$30:$F$59,MATCH(C174,Impostazioni!$B$30:$B$59,0)),0))</f>
        <v/>
      </c>
      <c r="L174" s="17">
        <f>IF(OR(G174="",K174=""),"",G174*K174)</f>
        <v/>
      </c>
      <c r="M174" s="18">
        <f>IF(A174="","",WEEKNUM(A174,21))</f>
        <v/>
      </c>
    </row>
    <row r="175">
      <c r="A175" s="14" t="n"/>
      <c r="B175" s="9" t="n"/>
      <c r="C175" s="9" t="n"/>
      <c r="D175" s="15">
        <f>IF(C175="","",IFERROR(INDEX(Impostazioni!$C$30:$C$59,MATCH(C175,Impostazioni!$B$30:$B$59,0)),"codice?"))</f>
        <v/>
      </c>
      <c r="E175" s="9" t="n"/>
      <c r="F175" s="9" t="n"/>
      <c r="G175" s="16" t="n"/>
      <c r="H175" s="9" t="n"/>
      <c r="I175" s="17">
        <f>IF(B175="","",IFERROR(INDEX(Impostazioni!$D$6:$D$25,MATCH(B175,Impostazioni!$B$6:$B$25,0)),0))</f>
        <v/>
      </c>
      <c r="J175" s="17">
        <f>IF(OR(G175="",I175=""),"",G175*I175)</f>
        <v/>
      </c>
      <c r="K175" s="17">
        <f>IF(OR(C175="",H175&lt;&gt;"Sì"),"",IFERROR(INDEX(Impostazioni!$F$30:$F$59,MATCH(C175,Impostazioni!$B$30:$B$59,0)),0))</f>
        <v/>
      </c>
      <c r="L175" s="17">
        <f>IF(OR(G175="",K175=""),"",G175*K175)</f>
        <v/>
      </c>
      <c r="M175" s="18">
        <f>IF(A175="","",WEEKNUM(A175,21))</f>
        <v/>
      </c>
    </row>
    <row r="176">
      <c r="A176" s="14" t="n"/>
      <c r="B176" s="9" t="n"/>
      <c r="C176" s="9" t="n"/>
      <c r="D176" s="15">
        <f>IF(C176="","",IFERROR(INDEX(Impostazioni!$C$30:$C$59,MATCH(C176,Impostazioni!$B$30:$B$59,0)),"codice?"))</f>
        <v/>
      </c>
      <c r="E176" s="9" t="n"/>
      <c r="F176" s="9" t="n"/>
      <c r="G176" s="16" t="n"/>
      <c r="H176" s="9" t="n"/>
      <c r="I176" s="17">
        <f>IF(B176="","",IFERROR(INDEX(Impostazioni!$D$6:$D$25,MATCH(B176,Impostazioni!$B$6:$B$25,0)),0))</f>
        <v/>
      </c>
      <c r="J176" s="17">
        <f>IF(OR(G176="",I176=""),"",G176*I176)</f>
        <v/>
      </c>
      <c r="K176" s="17">
        <f>IF(OR(C176="",H176&lt;&gt;"Sì"),"",IFERROR(INDEX(Impostazioni!$F$30:$F$59,MATCH(C176,Impostazioni!$B$30:$B$59,0)),0))</f>
        <v/>
      </c>
      <c r="L176" s="17">
        <f>IF(OR(G176="",K176=""),"",G176*K176)</f>
        <v/>
      </c>
      <c r="M176" s="18">
        <f>IF(A176="","",WEEKNUM(A176,21))</f>
        <v/>
      </c>
    </row>
    <row r="177">
      <c r="A177" s="14" t="n"/>
      <c r="B177" s="9" t="n"/>
      <c r="C177" s="9" t="n"/>
      <c r="D177" s="15">
        <f>IF(C177="","",IFERROR(INDEX(Impostazioni!$C$30:$C$59,MATCH(C177,Impostazioni!$B$30:$B$59,0)),"codice?"))</f>
        <v/>
      </c>
      <c r="E177" s="9" t="n"/>
      <c r="F177" s="9" t="n"/>
      <c r="G177" s="16" t="n"/>
      <c r="H177" s="9" t="n"/>
      <c r="I177" s="17">
        <f>IF(B177="","",IFERROR(INDEX(Impostazioni!$D$6:$D$25,MATCH(B177,Impostazioni!$B$6:$B$25,0)),0))</f>
        <v/>
      </c>
      <c r="J177" s="17">
        <f>IF(OR(G177="",I177=""),"",G177*I177)</f>
        <v/>
      </c>
      <c r="K177" s="17">
        <f>IF(OR(C177="",H177&lt;&gt;"Sì"),"",IFERROR(INDEX(Impostazioni!$F$30:$F$59,MATCH(C177,Impostazioni!$B$30:$B$59,0)),0))</f>
        <v/>
      </c>
      <c r="L177" s="17">
        <f>IF(OR(G177="",K177=""),"",G177*K177)</f>
        <v/>
      </c>
      <c r="M177" s="18">
        <f>IF(A177="","",WEEKNUM(A177,21))</f>
        <v/>
      </c>
    </row>
    <row r="178">
      <c r="A178" s="14" t="n"/>
      <c r="B178" s="9" t="n"/>
      <c r="C178" s="9" t="n"/>
      <c r="D178" s="15">
        <f>IF(C178="","",IFERROR(INDEX(Impostazioni!$C$30:$C$59,MATCH(C178,Impostazioni!$B$30:$B$59,0)),"codice?"))</f>
        <v/>
      </c>
      <c r="E178" s="9" t="n"/>
      <c r="F178" s="9" t="n"/>
      <c r="G178" s="16" t="n"/>
      <c r="H178" s="9" t="n"/>
      <c r="I178" s="17">
        <f>IF(B178="","",IFERROR(INDEX(Impostazioni!$D$6:$D$25,MATCH(B178,Impostazioni!$B$6:$B$25,0)),0))</f>
        <v/>
      </c>
      <c r="J178" s="17">
        <f>IF(OR(G178="",I178=""),"",G178*I178)</f>
        <v/>
      </c>
      <c r="K178" s="17">
        <f>IF(OR(C178="",H178&lt;&gt;"Sì"),"",IFERROR(INDEX(Impostazioni!$F$30:$F$59,MATCH(C178,Impostazioni!$B$30:$B$59,0)),0))</f>
        <v/>
      </c>
      <c r="L178" s="17">
        <f>IF(OR(G178="",K178=""),"",G178*K178)</f>
        <v/>
      </c>
      <c r="M178" s="18">
        <f>IF(A178="","",WEEKNUM(A178,21))</f>
        <v/>
      </c>
    </row>
    <row r="179">
      <c r="A179" s="14" t="n"/>
      <c r="B179" s="9" t="n"/>
      <c r="C179" s="9" t="n"/>
      <c r="D179" s="15">
        <f>IF(C179="","",IFERROR(INDEX(Impostazioni!$C$30:$C$59,MATCH(C179,Impostazioni!$B$30:$B$59,0)),"codice?"))</f>
        <v/>
      </c>
      <c r="E179" s="9" t="n"/>
      <c r="F179" s="9" t="n"/>
      <c r="G179" s="16" t="n"/>
      <c r="H179" s="9" t="n"/>
      <c r="I179" s="17">
        <f>IF(B179="","",IFERROR(INDEX(Impostazioni!$D$6:$D$25,MATCH(B179,Impostazioni!$B$6:$B$25,0)),0))</f>
        <v/>
      </c>
      <c r="J179" s="17">
        <f>IF(OR(G179="",I179=""),"",G179*I179)</f>
        <v/>
      </c>
      <c r="K179" s="17">
        <f>IF(OR(C179="",H179&lt;&gt;"Sì"),"",IFERROR(INDEX(Impostazioni!$F$30:$F$59,MATCH(C179,Impostazioni!$B$30:$B$59,0)),0))</f>
        <v/>
      </c>
      <c r="L179" s="17">
        <f>IF(OR(G179="",K179=""),"",G179*K179)</f>
        <v/>
      </c>
      <c r="M179" s="18">
        <f>IF(A179="","",WEEKNUM(A179,21))</f>
        <v/>
      </c>
    </row>
    <row r="180">
      <c r="A180" s="14" t="n"/>
      <c r="B180" s="9" t="n"/>
      <c r="C180" s="9" t="n"/>
      <c r="D180" s="15">
        <f>IF(C180="","",IFERROR(INDEX(Impostazioni!$C$30:$C$59,MATCH(C180,Impostazioni!$B$30:$B$59,0)),"codice?"))</f>
        <v/>
      </c>
      <c r="E180" s="9" t="n"/>
      <c r="F180" s="9" t="n"/>
      <c r="G180" s="16" t="n"/>
      <c r="H180" s="9" t="n"/>
      <c r="I180" s="17">
        <f>IF(B180="","",IFERROR(INDEX(Impostazioni!$D$6:$D$25,MATCH(B180,Impostazioni!$B$6:$B$25,0)),0))</f>
        <v/>
      </c>
      <c r="J180" s="17">
        <f>IF(OR(G180="",I180=""),"",G180*I180)</f>
        <v/>
      </c>
      <c r="K180" s="17">
        <f>IF(OR(C180="",H180&lt;&gt;"Sì"),"",IFERROR(INDEX(Impostazioni!$F$30:$F$59,MATCH(C180,Impostazioni!$B$30:$B$59,0)),0))</f>
        <v/>
      </c>
      <c r="L180" s="17">
        <f>IF(OR(G180="",K180=""),"",G180*K180)</f>
        <v/>
      </c>
      <c r="M180" s="18">
        <f>IF(A180="","",WEEKNUM(A180,21))</f>
        <v/>
      </c>
    </row>
    <row r="181">
      <c r="A181" s="14" t="n"/>
      <c r="B181" s="9" t="n"/>
      <c r="C181" s="9" t="n"/>
      <c r="D181" s="15">
        <f>IF(C181="","",IFERROR(INDEX(Impostazioni!$C$30:$C$59,MATCH(C181,Impostazioni!$B$30:$B$59,0)),"codice?"))</f>
        <v/>
      </c>
      <c r="E181" s="9" t="n"/>
      <c r="F181" s="9" t="n"/>
      <c r="G181" s="16" t="n"/>
      <c r="H181" s="9" t="n"/>
      <c r="I181" s="17">
        <f>IF(B181="","",IFERROR(INDEX(Impostazioni!$D$6:$D$25,MATCH(B181,Impostazioni!$B$6:$B$25,0)),0))</f>
        <v/>
      </c>
      <c r="J181" s="17">
        <f>IF(OR(G181="",I181=""),"",G181*I181)</f>
        <v/>
      </c>
      <c r="K181" s="17">
        <f>IF(OR(C181="",H181&lt;&gt;"Sì"),"",IFERROR(INDEX(Impostazioni!$F$30:$F$59,MATCH(C181,Impostazioni!$B$30:$B$59,0)),0))</f>
        <v/>
      </c>
      <c r="L181" s="17">
        <f>IF(OR(G181="",K181=""),"",G181*K181)</f>
        <v/>
      </c>
      <c r="M181" s="18">
        <f>IF(A181="","",WEEKNUM(A181,21))</f>
        <v/>
      </c>
    </row>
    <row r="182">
      <c r="A182" s="14" t="n"/>
      <c r="B182" s="9" t="n"/>
      <c r="C182" s="9" t="n"/>
      <c r="D182" s="15">
        <f>IF(C182="","",IFERROR(INDEX(Impostazioni!$C$30:$C$59,MATCH(C182,Impostazioni!$B$30:$B$59,0)),"codice?"))</f>
        <v/>
      </c>
      <c r="E182" s="9" t="n"/>
      <c r="F182" s="9" t="n"/>
      <c r="G182" s="16" t="n"/>
      <c r="H182" s="9" t="n"/>
      <c r="I182" s="17">
        <f>IF(B182="","",IFERROR(INDEX(Impostazioni!$D$6:$D$25,MATCH(B182,Impostazioni!$B$6:$B$25,0)),0))</f>
        <v/>
      </c>
      <c r="J182" s="17">
        <f>IF(OR(G182="",I182=""),"",G182*I182)</f>
        <v/>
      </c>
      <c r="K182" s="17">
        <f>IF(OR(C182="",H182&lt;&gt;"Sì"),"",IFERROR(INDEX(Impostazioni!$F$30:$F$59,MATCH(C182,Impostazioni!$B$30:$B$59,0)),0))</f>
        <v/>
      </c>
      <c r="L182" s="17">
        <f>IF(OR(G182="",K182=""),"",G182*K182)</f>
        <v/>
      </c>
      <c r="M182" s="18">
        <f>IF(A182="","",WEEKNUM(A182,21))</f>
        <v/>
      </c>
    </row>
    <row r="183">
      <c r="A183" s="14" t="n"/>
      <c r="B183" s="9" t="n"/>
      <c r="C183" s="9" t="n"/>
      <c r="D183" s="15">
        <f>IF(C183="","",IFERROR(INDEX(Impostazioni!$C$30:$C$59,MATCH(C183,Impostazioni!$B$30:$B$59,0)),"codice?"))</f>
        <v/>
      </c>
      <c r="E183" s="9" t="n"/>
      <c r="F183" s="9" t="n"/>
      <c r="G183" s="16" t="n"/>
      <c r="H183" s="9" t="n"/>
      <c r="I183" s="17">
        <f>IF(B183="","",IFERROR(INDEX(Impostazioni!$D$6:$D$25,MATCH(B183,Impostazioni!$B$6:$B$25,0)),0))</f>
        <v/>
      </c>
      <c r="J183" s="17">
        <f>IF(OR(G183="",I183=""),"",G183*I183)</f>
        <v/>
      </c>
      <c r="K183" s="17">
        <f>IF(OR(C183="",H183&lt;&gt;"Sì"),"",IFERROR(INDEX(Impostazioni!$F$30:$F$59,MATCH(C183,Impostazioni!$B$30:$B$59,0)),0))</f>
        <v/>
      </c>
      <c r="L183" s="17">
        <f>IF(OR(G183="",K183=""),"",G183*K183)</f>
        <v/>
      </c>
      <c r="M183" s="18">
        <f>IF(A183="","",WEEKNUM(A183,21))</f>
        <v/>
      </c>
    </row>
    <row r="184">
      <c r="A184" s="14" t="n"/>
      <c r="B184" s="9" t="n"/>
      <c r="C184" s="9" t="n"/>
      <c r="D184" s="15">
        <f>IF(C184="","",IFERROR(INDEX(Impostazioni!$C$30:$C$59,MATCH(C184,Impostazioni!$B$30:$B$59,0)),"codice?"))</f>
        <v/>
      </c>
      <c r="E184" s="9" t="n"/>
      <c r="F184" s="9" t="n"/>
      <c r="G184" s="16" t="n"/>
      <c r="H184" s="9" t="n"/>
      <c r="I184" s="17">
        <f>IF(B184="","",IFERROR(INDEX(Impostazioni!$D$6:$D$25,MATCH(B184,Impostazioni!$B$6:$B$25,0)),0))</f>
        <v/>
      </c>
      <c r="J184" s="17">
        <f>IF(OR(G184="",I184=""),"",G184*I184)</f>
        <v/>
      </c>
      <c r="K184" s="17">
        <f>IF(OR(C184="",H184&lt;&gt;"Sì"),"",IFERROR(INDEX(Impostazioni!$F$30:$F$59,MATCH(C184,Impostazioni!$B$30:$B$59,0)),0))</f>
        <v/>
      </c>
      <c r="L184" s="17">
        <f>IF(OR(G184="",K184=""),"",G184*K184)</f>
        <v/>
      </c>
      <c r="M184" s="18">
        <f>IF(A184="","",WEEKNUM(A184,21))</f>
        <v/>
      </c>
    </row>
    <row r="185">
      <c r="A185" s="14" t="n"/>
      <c r="B185" s="9" t="n"/>
      <c r="C185" s="9" t="n"/>
      <c r="D185" s="15">
        <f>IF(C185="","",IFERROR(INDEX(Impostazioni!$C$30:$C$59,MATCH(C185,Impostazioni!$B$30:$B$59,0)),"codice?"))</f>
        <v/>
      </c>
      <c r="E185" s="9" t="n"/>
      <c r="F185" s="9" t="n"/>
      <c r="G185" s="16" t="n"/>
      <c r="H185" s="9" t="n"/>
      <c r="I185" s="17">
        <f>IF(B185="","",IFERROR(INDEX(Impostazioni!$D$6:$D$25,MATCH(B185,Impostazioni!$B$6:$B$25,0)),0))</f>
        <v/>
      </c>
      <c r="J185" s="17">
        <f>IF(OR(G185="",I185=""),"",G185*I185)</f>
        <v/>
      </c>
      <c r="K185" s="17">
        <f>IF(OR(C185="",H185&lt;&gt;"Sì"),"",IFERROR(INDEX(Impostazioni!$F$30:$F$59,MATCH(C185,Impostazioni!$B$30:$B$59,0)),0))</f>
        <v/>
      </c>
      <c r="L185" s="17">
        <f>IF(OR(G185="",K185=""),"",G185*K185)</f>
        <v/>
      </c>
      <c r="M185" s="18">
        <f>IF(A185="","",WEEKNUM(A185,21))</f>
        <v/>
      </c>
    </row>
    <row r="186">
      <c r="A186" s="14" t="n"/>
      <c r="B186" s="9" t="n"/>
      <c r="C186" s="9" t="n"/>
      <c r="D186" s="15">
        <f>IF(C186="","",IFERROR(INDEX(Impostazioni!$C$30:$C$59,MATCH(C186,Impostazioni!$B$30:$B$59,0)),"codice?"))</f>
        <v/>
      </c>
      <c r="E186" s="9" t="n"/>
      <c r="F186" s="9" t="n"/>
      <c r="G186" s="16" t="n"/>
      <c r="H186" s="9" t="n"/>
      <c r="I186" s="17">
        <f>IF(B186="","",IFERROR(INDEX(Impostazioni!$D$6:$D$25,MATCH(B186,Impostazioni!$B$6:$B$25,0)),0))</f>
        <v/>
      </c>
      <c r="J186" s="17">
        <f>IF(OR(G186="",I186=""),"",G186*I186)</f>
        <v/>
      </c>
      <c r="K186" s="17">
        <f>IF(OR(C186="",H186&lt;&gt;"Sì"),"",IFERROR(INDEX(Impostazioni!$F$30:$F$59,MATCH(C186,Impostazioni!$B$30:$B$59,0)),0))</f>
        <v/>
      </c>
      <c r="L186" s="17">
        <f>IF(OR(G186="",K186=""),"",G186*K186)</f>
        <v/>
      </c>
      <c r="M186" s="18">
        <f>IF(A186="","",WEEKNUM(A186,21))</f>
        <v/>
      </c>
    </row>
    <row r="187">
      <c r="A187" s="14" t="n"/>
      <c r="B187" s="9" t="n"/>
      <c r="C187" s="9" t="n"/>
      <c r="D187" s="15">
        <f>IF(C187="","",IFERROR(INDEX(Impostazioni!$C$30:$C$59,MATCH(C187,Impostazioni!$B$30:$B$59,0)),"codice?"))</f>
        <v/>
      </c>
      <c r="E187" s="9" t="n"/>
      <c r="F187" s="9" t="n"/>
      <c r="G187" s="16" t="n"/>
      <c r="H187" s="9" t="n"/>
      <c r="I187" s="17">
        <f>IF(B187="","",IFERROR(INDEX(Impostazioni!$D$6:$D$25,MATCH(B187,Impostazioni!$B$6:$B$25,0)),0))</f>
        <v/>
      </c>
      <c r="J187" s="17">
        <f>IF(OR(G187="",I187=""),"",G187*I187)</f>
        <v/>
      </c>
      <c r="K187" s="17">
        <f>IF(OR(C187="",H187&lt;&gt;"Sì"),"",IFERROR(INDEX(Impostazioni!$F$30:$F$59,MATCH(C187,Impostazioni!$B$30:$B$59,0)),0))</f>
        <v/>
      </c>
      <c r="L187" s="17">
        <f>IF(OR(G187="",K187=""),"",G187*K187)</f>
        <v/>
      </c>
      <c r="M187" s="18">
        <f>IF(A187="","",WEEKNUM(A187,21))</f>
        <v/>
      </c>
    </row>
    <row r="188">
      <c r="A188" s="14" t="n"/>
      <c r="B188" s="9" t="n"/>
      <c r="C188" s="9" t="n"/>
      <c r="D188" s="15">
        <f>IF(C188="","",IFERROR(INDEX(Impostazioni!$C$30:$C$59,MATCH(C188,Impostazioni!$B$30:$B$59,0)),"codice?"))</f>
        <v/>
      </c>
      <c r="E188" s="9" t="n"/>
      <c r="F188" s="9" t="n"/>
      <c r="G188" s="16" t="n"/>
      <c r="H188" s="9" t="n"/>
      <c r="I188" s="17">
        <f>IF(B188="","",IFERROR(INDEX(Impostazioni!$D$6:$D$25,MATCH(B188,Impostazioni!$B$6:$B$25,0)),0))</f>
        <v/>
      </c>
      <c r="J188" s="17">
        <f>IF(OR(G188="",I188=""),"",G188*I188)</f>
        <v/>
      </c>
      <c r="K188" s="17">
        <f>IF(OR(C188="",H188&lt;&gt;"Sì"),"",IFERROR(INDEX(Impostazioni!$F$30:$F$59,MATCH(C188,Impostazioni!$B$30:$B$59,0)),0))</f>
        <v/>
      </c>
      <c r="L188" s="17">
        <f>IF(OR(G188="",K188=""),"",G188*K188)</f>
        <v/>
      </c>
      <c r="M188" s="18">
        <f>IF(A188="","",WEEKNUM(A188,21))</f>
        <v/>
      </c>
    </row>
    <row r="189">
      <c r="A189" s="14" t="n"/>
      <c r="B189" s="9" t="n"/>
      <c r="C189" s="9" t="n"/>
      <c r="D189" s="15">
        <f>IF(C189="","",IFERROR(INDEX(Impostazioni!$C$30:$C$59,MATCH(C189,Impostazioni!$B$30:$B$59,0)),"codice?"))</f>
        <v/>
      </c>
      <c r="E189" s="9" t="n"/>
      <c r="F189" s="9" t="n"/>
      <c r="G189" s="16" t="n"/>
      <c r="H189" s="9" t="n"/>
      <c r="I189" s="17">
        <f>IF(B189="","",IFERROR(INDEX(Impostazioni!$D$6:$D$25,MATCH(B189,Impostazioni!$B$6:$B$25,0)),0))</f>
        <v/>
      </c>
      <c r="J189" s="17">
        <f>IF(OR(G189="",I189=""),"",G189*I189)</f>
        <v/>
      </c>
      <c r="K189" s="17">
        <f>IF(OR(C189="",H189&lt;&gt;"Sì"),"",IFERROR(INDEX(Impostazioni!$F$30:$F$59,MATCH(C189,Impostazioni!$B$30:$B$59,0)),0))</f>
        <v/>
      </c>
      <c r="L189" s="17">
        <f>IF(OR(G189="",K189=""),"",G189*K189)</f>
        <v/>
      </c>
      <c r="M189" s="18">
        <f>IF(A189="","",WEEKNUM(A189,21))</f>
        <v/>
      </c>
    </row>
    <row r="190">
      <c r="A190" s="14" t="n"/>
      <c r="B190" s="9" t="n"/>
      <c r="C190" s="9" t="n"/>
      <c r="D190" s="15">
        <f>IF(C190="","",IFERROR(INDEX(Impostazioni!$C$30:$C$59,MATCH(C190,Impostazioni!$B$30:$B$59,0)),"codice?"))</f>
        <v/>
      </c>
      <c r="E190" s="9" t="n"/>
      <c r="F190" s="9" t="n"/>
      <c r="G190" s="16" t="n"/>
      <c r="H190" s="9" t="n"/>
      <c r="I190" s="17">
        <f>IF(B190="","",IFERROR(INDEX(Impostazioni!$D$6:$D$25,MATCH(B190,Impostazioni!$B$6:$B$25,0)),0))</f>
        <v/>
      </c>
      <c r="J190" s="17">
        <f>IF(OR(G190="",I190=""),"",G190*I190)</f>
        <v/>
      </c>
      <c r="K190" s="17">
        <f>IF(OR(C190="",H190&lt;&gt;"Sì"),"",IFERROR(INDEX(Impostazioni!$F$30:$F$59,MATCH(C190,Impostazioni!$B$30:$B$59,0)),0))</f>
        <v/>
      </c>
      <c r="L190" s="17">
        <f>IF(OR(G190="",K190=""),"",G190*K190)</f>
        <v/>
      </c>
      <c r="M190" s="18">
        <f>IF(A190="","",WEEKNUM(A190,21))</f>
        <v/>
      </c>
    </row>
    <row r="191">
      <c r="A191" s="14" t="n"/>
      <c r="B191" s="9" t="n"/>
      <c r="C191" s="9" t="n"/>
      <c r="D191" s="15">
        <f>IF(C191="","",IFERROR(INDEX(Impostazioni!$C$30:$C$59,MATCH(C191,Impostazioni!$B$30:$B$59,0)),"codice?"))</f>
        <v/>
      </c>
      <c r="E191" s="9" t="n"/>
      <c r="F191" s="9" t="n"/>
      <c r="G191" s="16" t="n"/>
      <c r="H191" s="9" t="n"/>
      <c r="I191" s="17">
        <f>IF(B191="","",IFERROR(INDEX(Impostazioni!$D$6:$D$25,MATCH(B191,Impostazioni!$B$6:$B$25,0)),0))</f>
        <v/>
      </c>
      <c r="J191" s="17">
        <f>IF(OR(G191="",I191=""),"",G191*I191)</f>
        <v/>
      </c>
      <c r="K191" s="17">
        <f>IF(OR(C191="",H191&lt;&gt;"Sì"),"",IFERROR(INDEX(Impostazioni!$F$30:$F$59,MATCH(C191,Impostazioni!$B$30:$B$59,0)),0))</f>
        <v/>
      </c>
      <c r="L191" s="17">
        <f>IF(OR(G191="",K191=""),"",G191*K191)</f>
        <v/>
      </c>
      <c r="M191" s="18">
        <f>IF(A191="","",WEEKNUM(A191,21))</f>
        <v/>
      </c>
    </row>
    <row r="192">
      <c r="A192" s="14" t="n"/>
      <c r="B192" s="9" t="n"/>
      <c r="C192" s="9" t="n"/>
      <c r="D192" s="15">
        <f>IF(C192="","",IFERROR(INDEX(Impostazioni!$C$30:$C$59,MATCH(C192,Impostazioni!$B$30:$B$59,0)),"codice?"))</f>
        <v/>
      </c>
      <c r="E192" s="9" t="n"/>
      <c r="F192" s="9" t="n"/>
      <c r="G192" s="16" t="n"/>
      <c r="H192" s="9" t="n"/>
      <c r="I192" s="17">
        <f>IF(B192="","",IFERROR(INDEX(Impostazioni!$D$6:$D$25,MATCH(B192,Impostazioni!$B$6:$B$25,0)),0))</f>
        <v/>
      </c>
      <c r="J192" s="17">
        <f>IF(OR(G192="",I192=""),"",G192*I192)</f>
        <v/>
      </c>
      <c r="K192" s="17">
        <f>IF(OR(C192="",H192&lt;&gt;"Sì"),"",IFERROR(INDEX(Impostazioni!$F$30:$F$59,MATCH(C192,Impostazioni!$B$30:$B$59,0)),0))</f>
        <v/>
      </c>
      <c r="L192" s="17">
        <f>IF(OR(G192="",K192=""),"",G192*K192)</f>
        <v/>
      </c>
      <c r="M192" s="18">
        <f>IF(A192="","",WEEKNUM(A192,21))</f>
        <v/>
      </c>
    </row>
    <row r="193">
      <c r="A193" s="14" t="n"/>
      <c r="B193" s="9" t="n"/>
      <c r="C193" s="9" t="n"/>
      <c r="D193" s="15">
        <f>IF(C193="","",IFERROR(INDEX(Impostazioni!$C$30:$C$59,MATCH(C193,Impostazioni!$B$30:$B$59,0)),"codice?"))</f>
        <v/>
      </c>
      <c r="E193" s="9" t="n"/>
      <c r="F193" s="9" t="n"/>
      <c r="G193" s="16" t="n"/>
      <c r="H193" s="9" t="n"/>
      <c r="I193" s="17">
        <f>IF(B193="","",IFERROR(INDEX(Impostazioni!$D$6:$D$25,MATCH(B193,Impostazioni!$B$6:$B$25,0)),0))</f>
        <v/>
      </c>
      <c r="J193" s="17">
        <f>IF(OR(G193="",I193=""),"",G193*I193)</f>
        <v/>
      </c>
      <c r="K193" s="17">
        <f>IF(OR(C193="",H193&lt;&gt;"Sì"),"",IFERROR(INDEX(Impostazioni!$F$30:$F$59,MATCH(C193,Impostazioni!$B$30:$B$59,0)),0))</f>
        <v/>
      </c>
      <c r="L193" s="17">
        <f>IF(OR(G193="",K193=""),"",G193*K193)</f>
        <v/>
      </c>
      <c r="M193" s="18">
        <f>IF(A193="","",WEEKNUM(A193,21))</f>
        <v/>
      </c>
    </row>
    <row r="194">
      <c r="A194" s="14" t="n"/>
      <c r="B194" s="9" t="n"/>
      <c r="C194" s="9" t="n"/>
      <c r="D194" s="15">
        <f>IF(C194="","",IFERROR(INDEX(Impostazioni!$C$30:$C$59,MATCH(C194,Impostazioni!$B$30:$B$59,0)),"codice?"))</f>
        <v/>
      </c>
      <c r="E194" s="9" t="n"/>
      <c r="F194" s="9" t="n"/>
      <c r="G194" s="16" t="n"/>
      <c r="H194" s="9" t="n"/>
      <c r="I194" s="17">
        <f>IF(B194="","",IFERROR(INDEX(Impostazioni!$D$6:$D$25,MATCH(B194,Impostazioni!$B$6:$B$25,0)),0))</f>
        <v/>
      </c>
      <c r="J194" s="17">
        <f>IF(OR(G194="",I194=""),"",G194*I194)</f>
        <v/>
      </c>
      <c r="K194" s="17">
        <f>IF(OR(C194="",H194&lt;&gt;"Sì"),"",IFERROR(INDEX(Impostazioni!$F$30:$F$59,MATCH(C194,Impostazioni!$B$30:$B$59,0)),0))</f>
        <v/>
      </c>
      <c r="L194" s="17">
        <f>IF(OR(G194="",K194=""),"",G194*K194)</f>
        <v/>
      </c>
      <c r="M194" s="18">
        <f>IF(A194="","",WEEKNUM(A194,21))</f>
        <v/>
      </c>
    </row>
    <row r="195">
      <c r="A195" s="14" t="n"/>
      <c r="B195" s="9" t="n"/>
      <c r="C195" s="9" t="n"/>
      <c r="D195" s="15">
        <f>IF(C195="","",IFERROR(INDEX(Impostazioni!$C$30:$C$59,MATCH(C195,Impostazioni!$B$30:$B$59,0)),"codice?"))</f>
        <v/>
      </c>
      <c r="E195" s="9" t="n"/>
      <c r="F195" s="9" t="n"/>
      <c r="G195" s="16" t="n"/>
      <c r="H195" s="9" t="n"/>
      <c r="I195" s="17">
        <f>IF(B195="","",IFERROR(INDEX(Impostazioni!$D$6:$D$25,MATCH(B195,Impostazioni!$B$6:$B$25,0)),0))</f>
        <v/>
      </c>
      <c r="J195" s="17">
        <f>IF(OR(G195="",I195=""),"",G195*I195)</f>
        <v/>
      </c>
      <c r="K195" s="17">
        <f>IF(OR(C195="",H195&lt;&gt;"Sì"),"",IFERROR(INDEX(Impostazioni!$F$30:$F$59,MATCH(C195,Impostazioni!$B$30:$B$59,0)),0))</f>
        <v/>
      </c>
      <c r="L195" s="17">
        <f>IF(OR(G195="",K195=""),"",G195*K195)</f>
        <v/>
      </c>
      <c r="M195" s="18">
        <f>IF(A195="","",WEEKNUM(A195,21))</f>
        <v/>
      </c>
    </row>
    <row r="196">
      <c r="A196" s="14" t="n"/>
      <c r="B196" s="9" t="n"/>
      <c r="C196" s="9" t="n"/>
      <c r="D196" s="15">
        <f>IF(C196="","",IFERROR(INDEX(Impostazioni!$C$30:$C$59,MATCH(C196,Impostazioni!$B$30:$B$59,0)),"codice?"))</f>
        <v/>
      </c>
      <c r="E196" s="9" t="n"/>
      <c r="F196" s="9" t="n"/>
      <c r="G196" s="16" t="n"/>
      <c r="H196" s="9" t="n"/>
      <c r="I196" s="17">
        <f>IF(B196="","",IFERROR(INDEX(Impostazioni!$D$6:$D$25,MATCH(B196,Impostazioni!$B$6:$B$25,0)),0))</f>
        <v/>
      </c>
      <c r="J196" s="17">
        <f>IF(OR(G196="",I196=""),"",G196*I196)</f>
        <v/>
      </c>
      <c r="K196" s="17">
        <f>IF(OR(C196="",H196&lt;&gt;"Sì"),"",IFERROR(INDEX(Impostazioni!$F$30:$F$59,MATCH(C196,Impostazioni!$B$30:$B$59,0)),0))</f>
        <v/>
      </c>
      <c r="L196" s="17">
        <f>IF(OR(G196="",K196=""),"",G196*K196)</f>
        <v/>
      </c>
      <c r="M196" s="18">
        <f>IF(A196="","",WEEKNUM(A196,21))</f>
        <v/>
      </c>
    </row>
    <row r="197">
      <c r="A197" s="14" t="n"/>
      <c r="B197" s="9" t="n"/>
      <c r="C197" s="9" t="n"/>
      <c r="D197" s="15">
        <f>IF(C197="","",IFERROR(INDEX(Impostazioni!$C$30:$C$59,MATCH(C197,Impostazioni!$B$30:$B$59,0)),"codice?"))</f>
        <v/>
      </c>
      <c r="E197" s="9" t="n"/>
      <c r="F197" s="9" t="n"/>
      <c r="G197" s="16" t="n"/>
      <c r="H197" s="9" t="n"/>
      <c r="I197" s="17">
        <f>IF(B197="","",IFERROR(INDEX(Impostazioni!$D$6:$D$25,MATCH(B197,Impostazioni!$B$6:$B$25,0)),0))</f>
        <v/>
      </c>
      <c r="J197" s="17">
        <f>IF(OR(G197="",I197=""),"",G197*I197)</f>
        <v/>
      </c>
      <c r="K197" s="17">
        <f>IF(OR(C197="",H197&lt;&gt;"Sì"),"",IFERROR(INDEX(Impostazioni!$F$30:$F$59,MATCH(C197,Impostazioni!$B$30:$B$59,0)),0))</f>
        <v/>
      </c>
      <c r="L197" s="17">
        <f>IF(OR(G197="",K197=""),"",G197*K197)</f>
        <v/>
      </c>
      <c r="M197" s="18">
        <f>IF(A197="","",WEEKNUM(A197,21))</f>
        <v/>
      </c>
    </row>
    <row r="198">
      <c r="A198" s="14" t="n"/>
      <c r="B198" s="9" t="n"/>
      <c r="C198" s="9" t="n"/>
      <c r="D198" s="15">
        <f>IF(C198="","",IFERROR(INDEX(Impostazioni!$C$30:$C$59,MATCH(C198,Impostazioni!$B$30:$B$59,0)),"codice?"))</f>
        <v/>
      </c>
      <c r="E198" s="9" t="n"/>
      <c r="F198" s="9" t="n"/>
      <c r="G198" s="16" t="n"/>
      <c r="H198" s="9" t="n"/>
      <c r="I198" s="17">
        <f>IF(B198="","",IFERROR(INDEX(Impostazioni!$D$6:$D$25,MATCH(B198,Impostazioni!$B$6:$B$25,0)),0))</f>
        <v/>
      </c>
      <c r="J198" s="17">
        <f>IF(OR(G198="",I198=""),"",G198*I198)</f>
        <v/>
      </c>
      <c r="K198" s="17">
        <f>IF(OR(C198="",H198&lt;&gt;"Sì"),"",IFERROR(INDEX(Impostazioni!$F$30:$F$59,MATCH(C198,Impostazioni!$B$30:$B$59,0)),0))</f>
        <v/>
      </c>
      <c r="L198" s="17">
        <f>IF(OR(G198="",K198=""),"",G198*K198)</f>
        <v/>
      </c>
      <c r="M198" s="18">
        <f>IF(A198="","",WEEKNUM(A198,21))</f>
        <v/>
      </c>
    </row>
    <row r="199">
      <c r="A199" s="14" t="n"/>
      <c r="B199" s="9" t="n"/>
      <c r="C199" s="9" t="n"/>
      <c r="D199" s="15">
        <f>IF(C199="","",IFERROR(INDEX(Impostazioni!$C$30:$C$59,MATCH(C199,Impostazioni!$B$30:$B$59,0)),"codice?"))</f>
        <v/>
      </c>
      <c r="E199" s="9" t="n"/>
      <c r="F199" s="9" t="n"/>
      <c r="G199" s="16" t="n"/>
      <c r="H199" s="9" t="n"/>
      <c r="I199" s="17">
        <f>IF(B199="","",IFERROR(INDEX(Impostazioni!$D$6:$D$25,MATCH(B199,Impostazioni!$B$6:$B$25,0)),0))</f>
        <v/>
      </c>
      <c r="J199" s="17">
        <f>IF(OR(G199="",I199=""),"",G199*I199)</f>
        <v/>
      </c>
      <c r="K199" s="17">
        <f>IF(OR(C199="",H199&lt;&gt;"Sì"),"",IFERROR(INDEX(Impostazioni!$F$30:$F$59,MATCH(C199,Impostazioni!$B$30:$B$59,0)),0))</f>
        <v/>
      </c>
      <c r="L199" s="17">
        <f>IF(OR(G199="",K199=""),"",G199*K199)</f>
        <v/>
      </c>
      <c r="M199" s="18">
        <f>IF(A199="","",WEEKNUM(A199,21))</f>
        <v/>
      </c>
    </row>
    <row r="200">
      <c r="A200" s="14" t="n"/>
      <c r="B200" s="9" t="n"/>
      <c r="C200" s="9" t="n"/>
      <c r="D200" s="15">
        <f>IF(C200="","",IFERROR(INDEX(Impostazioni!$C$30:$C$59,MATCH(C200,Impostazioni!$B$30:$B$59,0)),"codice?"))</f>
        <v/>
      </c>
      <c r="E200" s="9" t="n"/>
      <c r="F200" s="9" t="n"/>
      <c r="G200" s="16" t="n"/>
      <c r="H200" s="9" t="n"/>
      <c r="I200" s="17">
        <f>IF(B200="","",IFERROR(INDEX(Impostazioni!$D$6:$D$25,MATCH(B200,Impostazioni!$B$6:$B$25,0)),0))</f>
        <v/>
      </c>
      <c r="J200" s="17">
        <f>IF(OR(G200="",I200=""),"",G200*I200)</f>
        <v/>
      </c>
      <c r="K200" s="17">
        <f>IF(OR(C200="",H200&lt;&gt;"Sì"),"",IFERROR(INDEX(Impostazioni!$F$30:$F$59,MATCH(C200,Impostazioni!$B$30:$B$59,0)),0))</f>
        <v/>
      </c>
      <c r="L200" s="17">
        <f>IF(OR(G200="",K200=""),"",G200*K200)</f>
        <v/>
      </c>
      <c r="M200" s="18">
        <f>IF(A200="","",WEEKNUM(A200,21))</f>
        <v/>
      </c>
    </row>
    <row r="201">
      <c r="A201" s="14" t="n"/>
      <c r="B201" s="9" t="n"/>
      <c r="C201" s="9" t="n"/>
      <c r="D201" s="15">
        <f>IF(C201="","",IFERROR(INDEX(Impostazioni!$C$30:$C$59,MATCH(C201,Impostazioni!$B$30:$B$59,0)),"codice?"))</f>
        <v/>
      </c>
      <c r="E201" s="9" t="n"/>
      <c r="F201" s="9" t="n"/>
      <c r="G201" s="16" t="n"/>
      <c r="H201" s="9" t="n"/>
      <c r="I201" s="17">
        <f>IF(B201="","",IFERROR(INDEX(Impostazioni!$D$6:$D$25,MATCH(B201,Impostazioni!$B$6:$B$25,0)),0))</f>
        <v/>
      </c>
      <c r="J201" s="17">
        <f>IF(OR(G201="",I201=""),"",G201*I201)</f>
        <v/>
      </c>
      <c r="K201" s="17">
        <f>IF(OR(C201="",H201&lt;&gt;"Sì"),"",IFERROR(INDEX(Impostazioni!$F$30:$F$59,MATCH(C201,Impostazioni!$B$30:$B$59,0)),0))</f>
        <v/>
      </c>
      <c r="L201" s="17">
        <f>IF(OR(G201="",K201=""),"",G201*K201)</f>
        <v/>
      </c>
      <c r="M201" s="18">
        <f>IF(A201="","",WEEKNUM(A201,21))</f>
        <v/>
      </c>
    </row>
    <row r="202">
      <c r="A202" s="14" t="n"/>
      <c r="B202" s="9" t="n"/>
      <c r="C202" s="9" t="n"/>
      <c r="D202" s="15">
        <f>IF(C202="","",IFERROR(INDEX(Impostazioni!$C$30:$C$59,MATCH(C202,Impostazioni!$B$30:$B$59,0)),"codice?"))</f>
        <v/>
      </c>
      <c r="E202" s="9" t="n"/>
      <c r="F202" s="9" t="n"/>
      <c r="G202" s="16" t="n"/>
      <c r="H202" s="9" t="n"/>
      <c r="I202" s="17">
        <f>IF(B202="","",IFERROR(INDEX(Impostazioni!$D$6:$D$25,MATCH(B202,Impostazioni!$B$6:$B$25,0)),0))</f>
        <v/>
      </c>
      <c r="J202" s="17">
        <f>IF(OR(G202="",I202=""),"",G202*I202)</f>
        <v/>
      </c>
      <c r="K202" s="17">
        <f>IF(OR(C202="",H202&lt;&gt;"Sì"),"",IFERROR(INDEX(Impostazioni!$F$30:$F$59,MATCH(C202,Impostazioni!$B$30:$B$59,0)),0))</f>
        <v/>
      </c>
      <c r="L202" s="17">
        <f>IF(OR(G202="",K202=""),"",G202*K202)</f>
        <v/>
      </c>
      <c r="M202" s="18">
        <f>IF(A202="","",WEEKNUM(A202,21))</f>
        <v/>
      </c>
    </row>
    <row r="203">
      <c r="A203" s="14" t="n"/>
      <c r="B203" s="9" t="n"/>
      <c r="C203" s="9" t="n"/>
      <c r="D203" s="15">
        <f>IF(C203="","",IFERROR(INDEX(Impostazioni!$C$30:$C$59,MATCH(C203,Impostazioni!$B$30:$B$59,0)),"codice?"))</f>
        <v/>
      </c>
      <c r="E203" s="9" t="n"/>
      <c r="F203" s="9" t="n"/>
      <c r="G203" s="16" t="n"/>
      <c r="H203" s="9" t="n"/>
      <c r="I203" s="17">
        <f>IF(B203="","",IFERROR(INDEX(Impostazioni!$D$6:$D$25,MATCH(B203,Impostazioni!$B$6:$B$25,0)),0))</f>
        <v/>
      </c>
      <c r="J203" s="17">
        <f>IF(OR(G203="",I203=""),"",G203*I203)</f>
        <v/>
      </c>
      <c r="K203" s="17">
        <f>IF(OR(C203="",H203&lt;&gt;"Sì"),"",IFERROR(INDEX(Impostazioni!$F$30:$F$59,MATCH(C203,Impostazioni!$B$30:$B$59,0)),0))</f>
        <v/>
      </c>
      <c r="L203" s="17">
        <f>IF(OR(G203="",K203=""),"",G203*K203)</f>
        <v/>
      </c>
      <c r="M203" s="18">
        <f>IF(A203="","",WEEKNUM(A203,21))</f>
        <v/>
      </c>
    </row>
    <row r="204">
      <c r="A204" s="14" t="n"/>
      <c r="B204" s="9" t="n"/>
      <c r="C204" s="9" t="n"/>
      <c r="D204" s="15">
        <f>IF(C204="","",IFERROR(INDEX(Impostazioni!$C$30:$C$59,MATCH(C204,Impostazioni!$B$30:$B$59,0)),"codice?"))</f>
        <v/>
      </c>
      <c r="E204" s="9" t="n"/>
      <c r="F204" s="9" t="n"/>
      <c r="G204" s="16" t="n"/>
      <c r="H204" s="9" t="n"/>
      <c r="I204" s="17">
        <f>IF(B204="","",IFERROR(INDEX(Impostazioni!$D$6:$D$25,MATCH(B204,Impostazioni!$B$6:$B$25,0)),0))</f>
        <v/>
      </c>
      <c r="J204" s="17">
        <f>IF(OR(G204="",I204=""),"",G204*I204)</f>
        <v/>
      </c>
      <c r="K204" s="17">
        <f>IF(OR(C204="",H204&lt;&gt;"Sì"),"",IFERROR(INDEX(Impostazioni!$F$30:$F$59,MATCH(C204,Impostazioni!$B$30:$B$59,0)),0))</f>
        <v/>
      </c>
      <c r="L204" s="17">
        <f>IF(OR(G204="",K204=""),"",G204*K204)</f>
        <v/>
      </c>
      <c r="M204" s="18">
        <f>IF(A204="","",WEEKNUM(A204,21))</f>
        <v/>
      </c>
    </row>
    <row r="205">
      <c r="A205" s="14" t="n"/>
      <c r="B205" s="9" t="n"/>
      <c r="C205" s="9" t="n"/>
      <c r="D205" s="15">
        <f>IF(C205="","",IFERROR(INDEX(Impostazioni!$C$30:$C$59,MATCH(C205,Impostazioni!$B$30:$B$59,0)),"codice?"))</f>
        <v/>
      </c>
      <c r="E205" s="9" t="n"/>
      <c r="F205" s="9" t="n"/>
      <c r="G205" s="16" t="n"/>
      <c r="H205" s="9" t="n"/>
      <c r="I205" s="17">
        <f>IF(B205="","",IFERROR(INDEX(Impostazioni!$D$6:$D$25,MATCH(B205,Impostazioni!$B$6:$B$25,0)),0))</f>
        <v/>
      </c>
      <c r="J205" s="17">
        <f>IF(OR(G205="",I205=""),"",G205*I205)</f>
        <v/>
      </c>
      <c r="K205" s="17">
        <f>IF(OR(C205="",H205&lt;&gt;"Sì"),"",IFERROR(INDEX(Impostazioni!$F$30:$F$59,MATCH(C205,Impostazioni!$B$30:$B$59,0)),0))</f>
        <v/>
      </c>
      <c r="L205" s="17">
        <f>IF(OR(G205="",K205=""),"",G205*K205)</f>
        <v/>
      </c>
      <c r="M205" s="18">
        <f>IF(A205="","",WEEKNUM(A205,21))</f>
        <v/>
      </c>
    </row>
    <row r="206">
      <c r="A206" s="14" t="n"/>
      <c r="B206" s="9" t="n"/>
      <c r="C206" s="9" t="n"/>
      <c r="D206" s="15">
        <f>IF(C206="","",IFERROR(INDEX(Impostazioni!$C$30:$C$59,MATCH(C206,Impostazioni!$B$30:$B$59,0)),"codice?"))</f>
        <v/>
      </c>
      <c r="E206" s="9" t="n"/>
      <c r="F206" s="9" t="n"/>
      <c r="G206" s="16" t="n"/>
      <c r="H206" s="9" t="n"/>
      <c r="I206" s="17">
        <f>IF(B206="","",IFERROR(INDEX(Impostazioni!$D$6:$D$25,MATCH(B206,Impostazioni!$B$6:$B$25,0)),0))</f>
        <v/>
      </c>
      <c r="J206" s="17">
        <f>IF(OR(G206="",I206=""),"",G206*I206)</f>
        <v/>
      </c>
      <c r="K206" s="17">
        <f>IF(OR(C206="",H206&lt;&gt;"Sì"),"",IFERROR(INDEX(Impostazioni!$F$30:$F$59,MATCH(C206,Impostazioni!$B$30:$B$59,0)),0))</f>
        <v/>
      </c>
      <c r="L206" s="17">
        <f>IF(OR(G206="",K206=""),"",G206*K206)</f>
        <v/>
      </c>
      <c r="M206" s="18">
        <f>IF(A206="","",WEEKNUM(A206,21))</f>
        <v/>
      </c>
    </row>
    <row r="207">
      <c r="A207" s="14" t="n"/>
      <c r="B207" s="9" t="n"/>
      <c r="C207" s="9" t="n"/>
      <c r="D207" s="15">
        <f>IF(C207="","",IFERROR(INDEX(Impostazioni!$C$30:$C$59,MATCH(C207,Impostazioni!$B$30:$B$59,0)),"codice?"))</f>
        <v/>
      </c>
      <c r="E207" s="9" t="n"/>
      <c r="F207" s="9" t="n"/>
      <c r="G207" s="16" t="n"/>
      <c r="H207" s="9" t="n"/>
      <c r="I207" s="17">
        <f>IF(B207="","",IFERROR(INDEX(Impostazioni!$D$6:$D$25,MATCH(B207,Impostazioni!$B$6:$B$25,0)),0))</f>
        <v/>
      </c>
      <c r="J207" s="17">
        <f>IF(OR(G207="",I207=""),"",G207*I207)</f>
        <v/>
      </c>
      <c r="K207" s="17">
        <f>IF(OR(C207="",H207&lt;&gt;"Sì"),"",IFERROR(INDEX(Impostazioni!$F$30:$F$59,MATCH(C207,Impostazioni!$B$30:$B$59,0)),0))</f>
        <v/>
      </c>
      <c r="L207" s="17">
        <f>IF(OR(G207="",K207=""),"",G207*K207)</f>
        <v/>
      </c>
      <c r="M207" s="18">
        <f>IF(A207="","",WEEKNUM(A207,21))</f>
        <v/>
      </c>
    </row>
    <row r="208">
      <c r="A208" s="14" t="n"/>
      <c r="B208" s="9" t="n"/>
      <c r="C208" s="9" t="n"/>
      <c r="D208" s="15">
        <f>IF(C208="","",IFERROR(INDEX(Impostazioni!$C$30:$C$59,MATCH(C208,Impostazioni!$B$30:$B$59,0)),"codice?"))</f>
        <v/>
      </c>
      <c r="E208" s="9" t="n"/>
      <c r="F208" s="9" t="n"/>
      <c r="G208" s="16" t="n"/>
      <c r="H208" s="9" t="n"/>
      <c r="I208" s="17">
        <f>IF(B208="","",IFERROR(INDEX(Impostazioni!$D$6:$D$25,MATCH(B208,Impostazioni!$B$6:$B$25,0)),0))</f>
        <v/>
      </c>
      <c r="J208" s="17">
        <f>IF(OR(G208="",I208=""),"",G208*I208)</f>
        <v/>
      </c>
      <c r="K208" s="17">
        <f>IF(OR(C208="",H208&lt;&gt;"Sì"),"",IFERROR(INDEX(Impostazioni!$F$30:$F$59,MATCH(C208,Impostazioni!$B$30:$B$59,0)),0))</f>
        <v/>
      </c>
      <c r="L208" s="17">
        <f>IF(OR(G208="",K208=""),"",G208*K208)</f>
        <v/>
      </c>
      <c r="M208" s="18">
        <f>IF(A208="","",WEEKNUM(A208,21))</f>
        <v/>
      </c>
    </row>
    <row r="209">
      <c r="A209" s="14" t="n"/>
      <c r="B209" s="9" t="n"/>
      <c r="C209" s="9" t="n"/>
      <c r="D209" s="15">
        <f>IF(C209="","",IFERROR(INDEX(Impostazioni!$C$30:$C$59,MATCH(C209,Impostazioni!$B$30:$B$59,0)),"codice?"))</f>
        <v/>
      </c>
      <c r="E209" s="9" t="n"/>
      <c r="F209" s="9" t="n"/>
      <c r="G209" s="16" t="n"/>
      <c r="H209" s="9" t="n"/>
      <c r="I209" s="17">
        <f>IF(B209="","",IFERROR(INDEX(Impostazioni!$D$6:$D$25,MATCH(B209,Impostazioni!$B$6:$B$25,0)),0))</f>
        <v/>
      </c>
      <c r="J209" s="17">
        <f>IF(OR(G209="",I209=""),"",G209*I209)</f>
        <v/>
      </c>
      <c r="K209" s="17">
        <f>IF(OR(C209="",H209&lt;&gt;"Sì"),"",IFERROR(INDEX(Impostazioni!$F$30:$F$59,MATCH(C209,Impostazioni!$B$30:$B$59,0)),0))</f>
        <v/>
      </c>
      <c r="L209" s="17">
        <f>IF(OR(G209="",K209=""),"",G209*K209)</f>
        <v/>
      </c>
      <c r="M209" s="18">
        <f>IF(A209="","",WEEKNUM(A209,21))</f>
        <v/>
      </c>
    </row>
    <row r="210">
      <c r="A210" s="14" t="n"/>
      <c r="B210" s="9" t="n"/>
      <c r="C210" s="9" t="n"/>
      <c r="D210" s="15">
        <f>IF(C210="","",IFERROR(INDEX(Impostazioni!$C$30:$C$59,MATCH(C210,Impostazioni!$B$30:$B$59,0)),"codice?"))</f>
        <v/>
      </c>
      <c r="E210" s="9" t="n"/>
      <c r="F210" s="9" t="n"/>
      <c r="G210" s="16" t="n"/>
      <c r="H210" s="9" t="n"/>
      <c r="I210" s="17">
        <f>IF(B210="","",IFERROR(INDEX(Impostazioni!$D$6:$D$25,MATCH(B210,Impostazioni!$B$6:$B$25,0)),0))</f>
        <v/>
      </c>
      <c r="J210" s="17">
        <f>IF(OR(G210="",I210=""),"",G210*I210)</f>
        <v/>
      </c>
      <c r="K210" s="17">
        <f>IF(OR(C210="",H210&lt;&gt;"Sì"),"",IFERROR(INDEX(Impostazioni!$F$30:$F$59,MATCH(C210,Impostazioni!$B$30:$B$59,0)),0))</f>
        <v/>
      </c>
      <c r="L210" s="17">
        <f>IF(OR(G210="",K210=""),"",G210*K210)</f>
        <v/>
      </c>
      <c r="M210" s="18">
        <f>IF(A210="","",WEEKNUM(A210,21))</f>
        <v/>
      </c>
    </row>
    <row r="211">
      <c r="A211" s="14" t="n"/>
      <c r="B211" s="9" t="n"/>
      <c r="C211" s="9" t="n"/>
      <c r="D211" s="15">
        <f>IF(C211="","",IFERROR(INDEX(Impostazioni!$C$30:$C$59,MATCH(C211,Impostazioni!$B$30:$B$59,0)),"codice?"))</f>
        <v/>
      </c>
      <c r="E211" s="9" t="n"/>
      <c r="F211" s="9" t="n"/>
      <c r="G211" s="16" t="n"/>
      <c r="H211" s="9" t="n"/>
      <c r="I211" s="17">
        <f>IF(B211="","",IFERROR(INDEX(Impostazioni!$D$6:$D$25,MATCH(B211,Impostazioni!$B$6:$B$25,0)),0))</f>
        <v/>
      </c>
      <c r="J211" s="17">
        <f>IF(OR(G211="",I211=""),"",G211*I211)</f>
        <v/>
      </c>
      <c r="K211" s="17">
        <f>IF(OR(C211="",H211&lt;&gt;"Sì"),"",IFERROR(INDEX(Impostazioni!$F$30:$F$59,MATCH(C211,Impostazioni!$B$30:$B$59,0)),0))</f>
        <v/>
      </c>
      <c r="L211" s="17">
        <f>IF(OR(G211="",K211=""),"",G211*K211)</f>
        <v/>
      </c>
      <c r="M211" s="18">
        <f>IF(A211="","",WEEKNUM(A211,21))</f>
        <v/>
      </c>
    </row>
    <row r="212">
      <c r="A212" s="14" t="n"/>
      <c r="B212" s="9" t="n"/>
      <c r="C212" s="9" t="n"/>
      <c r="D212" s="15">
        <f>IF(C212="","",IFERROR(INDEX(Impostazioni!$C$30:$C$59,MATCH(C212,Impostazioni!$B$30:$B$59,0)),"codice?"))</f>
        <v/>
      </c>
      <c r="E212" s="9" t="n"/>
      <c r="F212" s="9" t="n"/>
      <c r="G212" s="16" t="n"/>
      <c r="H212" s="9" t="n"/>
      <c r="I212" s="17">
        <f>IF(B212="","",IFERROR(INDEX(Impostazioni!$D$6:$D$25,MATCH(B212,Impostazioni!$B$6:$B$25,0)),0))</f>
        <v/>
      </c>
      <c r="J212" s="17">
        <f>IF(OR(G212="",I212=""),"",G212*I212)</f>
        <v/>
      </c>
      <c r="K212" s="17">
        <f>IF(OR(C212="",H212&lt;&gt;"Sì"),"",IFERROR(INDEX(Impostazioni!$F$30:$F$59,MATCH(C212,Impostazioni!$B$30:$B$59,0)),0))</f>
        <v/>
      </c>
      <c r="L212" s="17">
        <f>IF(OR(G212="",K212=""),"",G212*K212)</f>
        <v/>
      </c>
      <c r="M212" s="18">
        <f>IF(A212="","",WEEKNUM(A212,21))</f>
        <v/>
      </c>
    </row>
    <row r="213">
      <c r="A213" s="14" t="n"/>
      <c r="B213" s="9" t="n"/>
      <c r="C213" s="9" t="n"/>
      <c r="D213" s="15">
        <f>IF(C213="","",IFERROR(INDEX(Impostazioni!$C$30:$C$59,MATCH(C213,Impostazioni!$B$30:$B$59,0)),"codice?"))</f>
        <v/>
      </c>
      <c r="E213" s="9" t="n"/>
      <c r="F213" s="9" t="n"/>
      <c r="G213" s="16" t="n"/>
      <c r="H213" s="9" t="n"/>
      <c r="I213" s="17">
        <f>IF(B213="","",IFERROR(INDEX(Impostazioni!$D$6:$D$25,MATCH(B213,Impostazioni!$B$6:$B$25,0)),0))</f>
        <v/>
      </c>
      <c r="J213" s="17">
        <f>IF(OR(G213="",I213=""),"",G213*I213)</f>
        <v/>
      </c>
      <c r="K213" s="17">
        <f>IF(OR(C213="",H213&lt;&gt;"Sì"),"",IFERROR(INDEX(Impostazioni!$F$30:$F$59,MATCH(C213,Impostazioni!$B$30:$B$59,0)),0))</f>
        <v/>
      </c>
      <c r="L213" s="17">
        <f>IF(OR(G213="",K213=""),"",G213*K213)</f>
        <v/>
      </c>
      <c r="M213" s="18">
        <f>IF(A213="","",WEEKNUM(A213,21))</f>
        <v/>
      </c>
    </row>
    <row r="214">
      <c r="A214" s="14" t="n"/>
      <c r="B214" s="9" t="n"/>
      <c r="C214" s="9" t="n"/>
      <c r="D214" s="15">
        <f>IF(C214="","",IFERROR(INDEX(Impostazioni!$C$30:$C$59,MATCH(C214,Impostazioni!$B$30:$B$59,0)),"codice?"))</f>
        <v/>
      </c>
      <c r="E214" s="9" t="n"/>
      <c r="F214" s="9" t="n"/>
      <c r="G214" s="16" t="n"/>
      <c r="H214" s="9" t="n"/>
      <c r="I214" s="17">
        <f>IF(B214="","",IFERROR(INDEX(Impostazioni!$D$6:$D$25,MATCH(B214,Impostazioni!$B$6:$B$25,0)),0))</f>
        <v/>
      </c>
      <c r="J214" s="17">
        <f>IF(OR(G214="",I214=""),"",G214*I214)</f>
        <v/>
      </c>
      <c r="K214" s="17">
        <f>IF(OR(C214="",H214&lt;&gt;"Sì"),"",IFERROR(INDEX(Impostazioni!$F$30:$F$59,MATCH(C214,Impostazioni!$B$30:$B$59,0)),0))</f>
        <v/>
      </c>
      <c r="L214" s="17">
        <f>IF(OR(G214="",K214=""),"",G214*K214)</f>
        <v/>
      </c>
      <c r="M214" s="18">
        <f>IF(A214="","",WEEKNUM(A214,21))</f>
        <v/>
      </c>
    </row>
    <row r="215">
      <c r="A215" s="14" t="n"/>
      <c r="B215" s="9" t="n"/>
      <c r="C215" s="9" t="n"/>
      <c r="D215" s="15">
        <f>IF(C215="","",IFERROR(INDEX(Impostazioni!$C$30:$C$59,MATCH(C215,Impostazioni!$B$30:$B$59,0)),"codice?"))</f>
        <v/>
      </c>
      <c r="E215" s="9" t="n"/>
      <c r="F215" s="9" t="n"/>
      <c r="G215" s="16" t="n"/>
      <c r="H215" s="9" t="n"/>
      <c r="I215" s="17">
        <f>IF(B215="","",IFERROR(INDEX(Impostazioni!$D$6:$D$25,MATCH(B215,Impostazioni!$B$6:$B$25,0)),0))</f>
        <v/>
      </c>
      <c r="J215" s="17">
        <f>IF(OR(G215="",I215=""),"",G215*I215)</f>
        <v/>
      </c>
      <c r="K215" s="17">
        <f>IF(OR(C215="",H215&lt;&gt;"Sì"),"",IFERROR(INDEX(Impostazioni!$F$30:$F$59,MATCH(C215,Impostazioni!$B$30:$B$59,0)),0))</f>
        <v/>
      </c>
      <c r="L215" s="17">
        <f>IF(OR(G215="",K215=""),"",G215*K215)</f>
        <v/>
      </c>
      <c r="M215" s="18">
        <f>IF(A215="","",WEEKNUM(A215,21))</f>
        <v/>
      </c>
    </row>
    <row r="216">
      <c r="A216" s="14" t="n"/>
      <c r="B216" s="9" t="n"/>
      <c r="C216" s="9" t="n"/>
      <c r="D216" s="15">
        <f>IF(C216="","",IFERROR(INDEX(Impostazioni!$C$30:$C$59,MATCH(C216,Impostazioni!$B$30:$B$59,0)),"codice?"))</f>
        <v/>
      </c>
      <c r="E216" s="9" t="n"/>
      <c r="F216" s="9" t="n"/>
      <c r="G216" s="16" t="n"/>
      <c r="H216" s="9" t="n"/>
      <c r="I216" s="17">
        <f>IF(B216="","",IFERROR(INDEX(Impostazioni!$D$6:$D$25,MATCH(B216,Impostazioni!$B$6:$B$25,0)),0))</f>
        <v/>
      </c>
      <c r="J216" s="17">
        <f>IF(OR(G216="",I216=""),"",G216*I216)</f>
        <v/>
      </c>
      <c r="K216" s="17">
        <f>IF(OR(C216="",H216&lt;&gt;"Sì"),"",IFERROR(INDEX(Impostazioni!$F$30:$F$59,MATCH(C216,Impostazioni!$B$30:$B$59,0)),0))</f>
        <v/>
      </c>
      <c r="L216" s="17">
        <f>IF(OR(G216="",K216=""),"",G216*K216)</f>
        <v/>
      </c>
      <c r="M216" s="18">
        <f>IF(A216="","",WEEKNUM(A216,21))</f>
        <v/>
      </c>
    </row>
    <row r="217">
      <c r="A217" s="14" t="n"/>
      <c r="B217" s="9" t="n"/>
      <c r="C217" s="9" t="n"/>
      <c r="D217" s="15">
        <f>IF(C217="","",IFERROR(INDEX(Impostazioni!$C$30:$C$59,MATCH(C217,Impostazioni!$B$30:$B$59,0)),"codice?"))</f>
        <v/>
      </c>
      <c r="E217" s="9" t="n"/>
      <c r="F217" s="9" t="n"/>
      <c r="G217" s="16" t="n"/>
      <c r="H217" s="9" t="n"/>
      <c r="I217" s="17">
        <f>IF(B217="","",IFERROR(INDEX(Impostazioni!$D$6:$D$25,MATCH(B217,Impostazioni!$B$6:$B$25,0)),0))</f>
        <v/>
      </c>
      <c r="J217" s="17">
        <f>IF(OR(G217="",I217=""),"",G217*I217)</f>
        <v/>
      </c>
      <c r="K217" s="17">
        <f>IF(OR(C217="",H217&lt;&gt;"Sì"),"",IFERROR(INDEX(Impostazioni!$F$30:$F$59,MATCH(C217,Impostazioni!$B$30:$B$59,0)),0))</f>
        <v/>
      </c>
      <c r="L217" s="17">
        <f>IF(OR(G217="",K217=""),"",G217*K217)</f>
        <v/>
      </c>
      <c r="M217" s="18">
        <f>IF(A217="","",WEEKNUM(A217,21))</f>
        <v/>
      </c>
    </row>
    <row r="218">
      <c r="A218" s="14" t="n"/>
      <c r="B218" s="9" t="n"/>
      <c r="C218" s="9" t="n"/>
      <c r="D218" s="15">
        <f>IF(C218="","",IFERROR(INDEX(Impostazioni!$C$30:$C$59,MATCH(C218,Impostazioni!$B$30:$B$59,0)),"codice?"))</f>
        <v/>
      </c>
      <c r="E218" s="9" t="n"/>
      <c r="F218" s="9" t="n"/>
      <c r="G218" s="16" t="n"/>
      <c r="H218" s="9" t="n"/>
      <c r="I218" s="17">
        <f>IF(B218="","",IFERROR(INDEX(Impostazioni!$D$6:$D$25,MATCH(B218,Impostazioni!$B$6:$B$25,0)),0))</f>
        <v/>
      </c>
      <c r="J218" s="17">
        <f>IF(OR(G218="",I218=""),"",G218*I218)</f>
        <v/>
      </c>
      <c r="K218" s="17">
        <f>IF(OR(C218="",H218&lt;&gt;"Sì"),"",IFERROR(INDEX(Impostazioni!$F$30:$F$59,MATCH(C218,Impostazioni!$B$30:$B$59,0)),0))</f>
        <v/>
      </c>
      <c r="L218" s="17">
        <f>IF(OR(G218="",K218=""),"",G218*K218)</f>
        <v/>
      </c>
      <c r="M218" s="18">
        <f>IF(A218="","",WEEKNUM(A218,21))</f>
        <v/>
      </c>
    </row>
    <row r="219">
      <c r="A219" s="14" t="n"/>
      <c r="B219" s="9" t="n"/>
      <c r="C219" s="9" t="n"/>
      <c r="D219" s="15">
        <f>IF(C219="","",IFERROR(INDEX(Impostazioni!$C$30:$C$59,MATCH(C219,Impostazioni!$B$30:$B$59,0)),"codice?"))</f>
        <v/>
      </c>
      <c r="E219" s="9" t="n"/>
      <c r="F219" s="9" t="n"/>
      <c r="G219" s="16" t="n"/>
      <c r="H219" s="9" t="n"/>
      <c r="I219" s="17">
        <f>IF(B219="","",IFERROR(INDEX(Impostazioni!$D$6:$D$25,MATCH(B219,Impostazioni!$B$6:$B$25,0)),0))</f>
        <v/>
      </c>
      <c r="J219" s="17">
        <f>IF(OR(G219="",I219=""),"",G219*I219)</f>
        <v/>
      </c>
      <c r="K219" s="17">
        <f>IF(OR(C219="",H219&lt;&gt;"Sì"),"",IFERROR(INDEX(Impostazioni!$F$30:$F$59,MATCH(C219,Impostazioni!$B$30:$B$59,0)),0))</f>
        <v/>
      </c>
      <c r="L219" s="17">
        <f>IF(OR(G219="",K219=""),"",G219*K219)</f>
        <v/>
      </c>
      <c r="M219" s="18">
        <f>IF(A219="","",WEEKNUM(A219,21))</f>
        <v/>
      </c>
    </row>
    <row r="220">
      <c r="A220" s="14" t="n"/>
      <c r="B220" s="9" t="n"/>
      <c r="C220" s="9" t="n"/>
      <c r="D220" s="15">
        <f>IF(C220="","",IFERROR(INDEX(Impostazioni!$C$30:$C$59,MATCH(C220,Impostazioni!$B$30:$B$59,0)),"codice?"))</f>
        <v/>
      </c>
      <c r="E220" s="9" t="n"/>
      <c r="F220" s="9" t="n"/>
      <c r="G220" s="16" t="n"/>
      <c r="H220" s="9" t="n"/>
      <c r="I220" s="17">
        <f>IF(B220="","",IFERROR(INDEX(Impostazioni!$D$6:$D$25,MATCH(B220,Impostazioni!$B$6:$B$25,0)),0))</f>
        <v/>
      </c>
      <c r="J220" s="17">
        <f>IF(OR(G220="",I220=""),"",G220*I220)</f>
        <v/>
      </c>
      <c r="K220" s="17">
        <f>IF(OR(C220="",H220&lt;&gt;"Sì"),"",IFERROR(INDEX(Impostazioni!$F$30:$F$59,MATCH(C220,Impostazioni!$B$30:$B$59,0)),0))</f>
        <v/>
      </c>
      <c r="L220" s="17">
        <f>IF(OR(G220="",K220=""),"",G220*K220)</f>
        <v/>
      </c>
      <c r="M220" s="18">
        <f>IF(A220="","",WEEKNUM(A220,21))</f>
        <v/>
      </c>
    </row>
    <row r="221">
      <c r="A221" s="14" t="n"/>
      <c r="B221" s="9" t="n"/>
      <c r="C221" s="9" t="n"/>
      <c r="D221" s="15">
        <f>IF(C221="","",IFERROR(INDEX(Impostazioni!$C$30:$C$59,MATCH(C221,Impostazioni!$B$30:$B$59,0)),"codice?"))</f>
        <v/>
      </c>
      <c r="E221" s="9" t="n"/>
      <c r="F221" s="9" t="n"/>
      <c r="G221" s="16" t="n"/>
      <c r="H221" s="9" t="n"/>
      <c r="I221" s="17">
        <f>IF(B221="","",IFERROR(INDEX(Impostazioni!$D$6:$D$25,MATCH(B221,Impostazioni!$B$6:$B$25,0)),0))</f>
        <v/>
      </c>
      <c r="J221" s="17">
        <f>IF(OR(G221="",I221=""),"",G221*I221)</f>
        <v/>
      </c>
      <c r="K221" s="17">
        <f>IF(OR(C221="",H221&lt;&gt;"Sì"),"",IFERROR(INDEX(Impostazioni!$F$30:$F$59,MATCH(C221,Impostazioni!$B$30:$B$59,0)),0))</f>
        <v/>
      </c>
      <c r="L221" s="17">
        <f>IF(OR(G221="",K221=""),"",G221*K221)</f>
        <v/>
      </c>
      <c r="M221" s="18">
        <f>IF(A221="","",WEEKNUM(A221,21))</f>
        <v/>
      </c>
    </row>
    <row r="222">
      <c r="A222" s="14" t="n"/>
      <c r="B222" s="9" t="n"/>
      <c r="C222" s="9" t="n"/>
      <c r="D222" s="15">
        <f>IF(C222="","",IFERROR(INDEX(Impostazioni!$C$30:$C$59,MATCH(C222,Impostazioni!$B$30:$B$59,0)),"codice?"))</f>
        <v/>
      </c>
      <c r="E222" s="9" t="n"/>
      <c r="F222" s="9" t="n"/>
      <c r="G222" s="16" t="n"/>
      <c r="H222" s="9" t="n"/>
      <c r="I222" s="17">
        <f>IF(B222="","",IFERROR(INDEX(Impostazioni!$D$6:$D$25,MATCH(B222,Impostazioni!$B$6:$B$25,0)),0))</f>
        <v/>
      </c>
      <c r="J222" s="17">
        <f>IF(OR(G222="",I222=""),"",G222*I222)</f>
        <v/>
      </c>
      <c r="K222" s="17">
        <f>IF(OR(C222="",H222&lt;&gt;"Sì"),"",IFERROR(INDEX(Impostazioni!$F$30:$F$59,MATCH(C222,Impostazioni!$B$30:$B$59,0)),0))</f>
        <v/>
      </c>
      <c r="L222" s="17">
        <f>IF(OR(G222="",K222=""),"",G222*K222)</f>
        <v/>
      </c>
      <c r="M222" s="18">
        <f>IF(A222="","",WEEKNUM(A222,21))</f>
        <v/>
      </c>
    </row>
    <row r="223">
      <c r="A223" s="14" t="n"/>
      <c r="B223" s="9" t="n"/>
      <c r="C223" s="9" t="n"/>
      <c r="D223" s="15">
        <f>IF(C223="","",IFERROR(INDEX(Impostazioni!$C$30:$C$59,MATCH(C223,Impostazioni!$B$30:$B$59,0)),"codice?"))</f>
        <v/>
      </c>
      <c r="E223" s="9" t="n"/>
      <c r="F223" s="9" t="n"/>
      <c r="G223" s="16" t="n"/>
      <c r="H223" s="9" t="n"/>
      <c r="I223" s="17">
        <f>IF(B223="","",IFERROR(INDEX(Impostazioni!$D$6:$D$25,MATCH(B223,Impostazioni!$B$6:$B$25,0)),0))</f>
        <v/>
      </c>
      <c r="J223" s="17">
        <f>IF(OR(G223="",I223=""),"",G223*I223)</f>
        <v/>
      </c>
      <c r="K223" s="17">
        <f>IF(OR(C223="",H223&lt;&gt;"Sì"),"",IFERROR(INDEX(Impostazioni!$F$30:$F$59,MATCH(C223,Impostazioni!$B$30:$B$59,0)),0))</f>
        <v/>
      </c>
      <c r="L223" s="17">
        <f>IF(OR(G223="",K223=""),"",G223*K223)</f>
        <v/>
      </c>
      <c r="M223" s="18">
        <f>IF(A223="","",WEEKNUM(A223,21))</f>
        <v/>
      </c>
    </row>
    <row r="224">
      <c r="A224" s="14" t="n"/>
      <c r="B224" s="9" t="n"/>
      <c r="C224" s="9" t="n"/>
      <c r="D224" s="15">
        <f>IF(C224="","",IFERROR(INDEX(Impostazioni!$C$30:$C$59,MATCH(C224,Impostazioni!$B$30:$B$59,0)),"codice?"))</f>
        <v/>
      </c>
      <c r="E224" s="9" t="n"/>
      <c r="F224" s="9" t="n"/>
      <c r="G224" s="16" t="n"/>
      <c r="H224" s="9" t="n"/>
      <c r="I224" s="17">
        <f>IF(B224="","",IFERROR(INDEX(Impostazioni!$D$6:$D$25,MATCH(B224,Impostazioni!$B$6:$B$25,0)),0))</f>
        <v/>
      </c>
      <c r="J224" s="17">
        <f>IF(OR(G224="",I224=""),"",G224*I224)</f>
        <v/>
      </c>
      <c r="K224" s="17">
        <f>IF(OR(C224="",H224&lt;&gt;"Sì"),"",IFERROR(INDEX(Impostazioni!$F$30:$F$59,MATCH(C224,Impostazioni!$B$30:$B$59,0)),0))</f>
        <v/>
      </c>
      <c r="L224" s="17">
        <f>IF(OR(G224="",K224=""),"",G224*K224)</f>
        <v/>
      </c>
      <c r="M224" s="18">
        <f>IF(A224="","",WEEKNUM(A224,21))</f>
        <v/>
      </c>
    </row>
    <row r="225">
      <c r="A225" s="14" t="n"/>
      <c r="B225" s="9" t="n"/>
      <c r="C225" s="9" t="n"/>
      <c r="D225" s="15">
        <f>IF(C225="","",IFERROR(INDEX(Impostazioni!$C$30:$C$59,MATCH(C225,Impostazioni!$B$30:$B$59,0)),"codice?"))</f>
        <v/>
      </c>
      <c r="E225" s="9" t="n"/>
      <c r="F225" s="9" t="n"/>
      <c r="G225" s="16" t="n"/>
      <c r="H225" s="9" t="n"/>
      <c r="I225" s="17">
        <f>IF(B225="","",IFERROR(INDEX(Impostazioni!$D$6:$D$25,MATCH(B225,Impostazioni!$B$6:$B$25,0)),0))</f>
        <v/>
      </c>
      <c r="J225" s="17">
        <f>IF(OR(G225="",I225=""),"",G225*I225)</f>
        <v/>
      </c>
      <c r="K225" s="17">
        <f>IF(OR(C225="",H225&lt;&gt;"Sì"),"",IFERROR(INDEX(Impostazioni!$F$30:$F$59,MATCH(C225,Impostazioni!$B$30:$B$59,0)),0))</f>
        <v/>
      </c>
      <c r="L225" s="17">
        <f>IF(OR(G225="",K225=""),"",G225*K225)</f>
        <v/>
      </c>
      <c r="M225" s="18">
        <f>IF(A225="","",WEEKNUM(A225,21))</f>
        <v/>
      </c>
    </row>
    <row r="226">
      <c r="A226" s="14" t="n"/>
      <c r="B226" s="9" t="n"/>
      <c r="C226" s="9" t="n"/>
      <c r="D226" s="15">
        <f>IF(C226="","",IFERROR(INDEX(Impostazioni!$C$30:$C$59,MATCH(C226,Impostazioni!$B$30:$B$59,0)),"codice?"))</f>
        <v/>
      </c>
      <c r="E226" s="9" t="n"/>
      <c r="F226" s="9" t="n"/>
      <c r="G226" s="16" t="n"/>
      <c r="H226" s="9" t="n"/>
      <c r="I226" s="17">
        <f>IF(B226="","",IFERROR(INDEX(Impostazioni!$D$6:$D$25,MATCH(B226,Impostazioni!$B$6:$B$25,0)),0))</f>
        <v/>
      </c>
      <c r="J226" s="17">
        <f>IF(OR(G226="",I226=""),"",G226*I226)</f>
        <v/>
      </c>
      <c r="K226" s="17">
        <f>IF(OR(C226="",H226&lt;&gt;"Sì"),"",IFERROR(INDEX(Impostazioni!$F$30:$F$59,MATCH(C226,Impostazioni!$B$30:$B$59,0)),0))</f>
        <v/>
      </c>
      <c r="L226" s="17">
        <f>IF(OR(G226="",K226=""),"",G226*K226)</f>
        <v/>
      </c>
      <c r="M226" s="18">
        <f>IF(A226="","",WEEKNUM(A226,21))</f>
        <v/>
      </c>
    </row>
    <row r="227">
      <c r="A227" s="14" t="n"/>
      <c r="B227" s="9" t="n"/>
      <c r="C227" s="9" t="n"/>
      <c r="D227" s="15">
        <f>IF(C227="","",IFERROR(INDEX(Impostazioni!$C$30:$C$59,MATCH(C227,Impostazioni!$B$30:$B$59,0)),"codice?"))</f>
        <v/>
      </c>
      <c r="E227" s="9" t="n"/>
      <c r="F227" s="9" t="n"/>
      <c r="G227" s="16" t="n"/>
      <c r="H227" s="9" t="n"/>
      <c r="I227" s="17">
        <f>IF(B227="","",IFERROR(INDEX(Impostazioni!$D$6:$D$25,MATCH(B227,Impostazioni!$B$6:$B$25,0)),0))</f>
        <v/>
      </c>
      <c r="J227" s="17">
        <f>IF(OR(G227="",I227=""),"",G227*I227)</f>
        <v/>
      </c>
      <c r="K227" s="17">
        <f>IF(OR(C227="",H227&lt;&gt;"Sì"),"",IFERROR(INDEX(Impostazioni!$F$30:$F$59,MATCH(C227,Impostazioni!$B$30:$B$59,0)),0))</f>
        <v/>
      </c>
      <c r="L227" s="17">
        <f>IF(OR(G227="",K227=""),"",G227*K227)</f>
        <v/>
      </c>
      <c r="M227" s="18">
        <f>IF(A227="","",WEEKNUM(A227,21))</f>
        <v/>
      </c>
    </row>
    <row r="228">
      <c r="A228" s="14" t="n"/>
      <c r="B228" s="9" t="n"/>
      <c r="C228" s="9" t="n"/>
      <c r="D228" s="15">
        <f>IF(C228="","",IFERROR(INDEX(Impostazioni!$C$30:$C$59,MATCH(C228,Impostazioni!$B$30:$B$59,0)),"codice?"))</f>
        <v/>
      </c>
      <c r="E228" s="9" t="n"/>
      <c r="F228" s="9" t="n"/>
      <c r="G228" s="16" t="n"/>
      <c r="H228" s="9" t="n"/>
      <c r="I228" s="17">
        <f>IF(B228="","",IFERROR(INDEX(Impostazioni!$D$6:$D$25,MATCH(B228,Impostazioni!$B$6:$B$25,0)),0))</f>
        <v/>
      </c>
      <c r="J228" s="17">
        <f>IF(OR(G228="",I228=""),"",G228*I228)</f>
        <v/>
      </c>
      <c r="K228" s="17">
        <f>IF(OR(C228="",H228&lt;&gt;"Sì"),"",IFERROR(INDEX(Impostazioni!$F$30:$F$59,MATCH(C228,Impostazioni!$B$30:$B$59,0)),0))</f>
        <v/>
      </c>
      <c r="L228" s="17">
        <f>IF(OR(G228="",K228=""),"",G228*K228)</f>
        <v/>
      </c>
      <c r="M228" s="18">
        <f>IF(A228="","",WEEKNUM(A228,21))</f>
        <v/>
      </c>
    </row>
    <row r="229">
      <c r="A229" s="14" t="n"/>
      <c r="B229" s="9" t="n"/>
      <c r="C229" s="9" t="n"/>
      <c r="D229" s="15">
        <f>IF(C229="","",IFERROR(INDEX(Impostazioni!$C$30:$C$59,MATCH(C229,Impostazioni!$B$30:$B$59,0)),"codice?"))</f>
        <v/>
      </c>
      <c r="E229" s="9" t="n"/>
      <c r="F229" s="9" t="n"/>
      <c r="G229" s="16" t="n"/>
      <c r="H229" s="9" t="n"/>
      <c r="I229" s="17">
        <f>IF(B229="","",IFERROR(INDEX(Impostazioni!$D$6:$D$25,MATCH(B229,Impostazioni!$B$6:$B$25,0)),0))</f>
        <v/>
      </c>
      <c r="J229" s="17">
        <f>IF(OR(G229="",I229=""),"",G229*I229)</f>
        <v/>
      </c>
      <c r="K229" s="17">
        <f>IF(OR(C229="",H229&lt;&gt;"Sì"),"",IFERROR(INDEX(Impostazioni!$F$30:$F$59,MATCH(C229,Impostazioni!$B$30:$B$59,0)),0))</f>
        <v/>
      </c>
      <c r="L229" s="17">
        <f>IF(OR(G229="",K229=""),"",G229*K229)</f>
        <v/>
      </c>
      <c r="M229" s="18">
        <f>IF(A229="","",WEEKNUM(A229,21))</f>
        <v/>
      </c>
    </row>
    <row r="230">
      <c r="A230" s="14" t="n"/>
      <c r="B230" s="9" t="n"/>
      <c r="C230" s="9" t="n"/>
      <c r="D230" s="15">
        <f>IF(C230="","",IFERROR(INDEX(Impostazioni!$C$30:$C$59,MATCH(C230,Impostazioni!$B$30:$B$59,0)),"codice?"))</f>
        <v/>
      </c>
      <c r="E230" s="9" t="n"/>
      <c r="F230" s="9" t="n"/>
      <c r="G230" s="16" t="n"/>
      <c r="H230" s="9" t="n"/>
      <c r="I230" s="17">
        <f>IF(B230="","",IFERROR(INDEX(Impostazioni!$D$6:$D$25,MATCH(B230,Impostazioni!$B$6:$B$25,0)),0))</f>
        <v/>
      </c>
      <c r="J230" s="17">
        <f>IF(OR(G230="",I230=""),"",G230*I230)</f>
        <v/>
      </c>
      <c r="K230" s="17">
        <f>IF(OR(C230="",H230&lt;&gt;"Sì"),"",IFERROR(INDEX(Impostazioni!$F$30:$F$59,MATCH(C230,Impostazioni!$B$30:$B$59,0)),0))</f>
        <v/>
      </c>
      <c r="L230" s="17">
        <f>IF(OR(G230="",K230=""),"",G230*K230)</f>
        <v/>
      </c>
      <c r="M230" s="18">
        <f>IF(A230="","",WEEKNUM(A230,21))</f>
        <v/>
      </c>
    </row>
    <row r="231">
      <c r="A231" s="14" t="n"/>
      <c r="B231" s="9" t="n"/>
      <c r="C231" s="9" t="n"/>
      <c r="D231" s="15">
        <f>IF(C231="","",IFERROR(INDEX(Impostazioni!$C$30:$C$59,MATCH(C231,Impostazioni!$B$30:$B$59,0)),"codice?"))</f>
        <v/>
      </c>
      <c r="E231" s="9" t="n"/>
      <c r="F231" s="9" t="n"/>
      <c r="G231" s="16" t="n"/>
      <c r="H231" s="9" t="n"/>
      <c r="I231" s="17">
        <f>IF(B231="","",IFERROR(INDEX(Impostazioni!$D$6:$D$25,MATCH(B231,Impostazioni!$B$6:$B$25,0)),0))</f>
        <v/>
      </c>
      <c r="J231" s="17">
        <f>IF(OR(G231="",I231=""),"",G231*I231)</f>
        <v/>
      </c>
      <c r="K231" s="17">
        <f>IF(OR(C231="",H231&lt;&gt;"Sì"),"",IFERROR(INDEX(Impostazioni!$F$30:$F$59,MATCH(C231,Impostazioni!$B$30:$B$59,0)),0))</f>
        <v/>
      </c>
      <c r="L231" s="17">
        <f>IF(OR(G231="",K231=""),"",G231*K231)</f>
        <v/>
      </c>
      <c r="M231" s="18">
        <f>IF(A231="","",WEEKNUM(A231,21))</f>
        <v/>
      </c>
    </row>
    <row r="232">
      <c r="A232" s="14" t="n"/>
      <c r="B232" s="9" t="n"/>
      <c r="C232" s="9" t="n"/>
      <c r="D232" s="15">
        <f>IF(C232="","",IFERROR(INDEX(Impostazioni!$C$30:$C$59,MATCH(C232,Impostazioni!$B$30:$B$59,0)),"codice?"))</f>
        <v/>
      </c>
      <c r="E232" s="9" t="n"/>
      <c r="F232" s="9" t="n"/>
      <c r="G232" s="16" t="n"/>
      <c r="H232" s="9" t="n"/>
      <c r="I232" s="17">
        <f>IF(B232="","",IFERROR(INDEX(Impostazioni!$D$6:$D$25,MATCH(B232,Impostazioni!$B$6:$B$25,0)),0))</f>
        <v/>
      </c>
      <c r="J232" s="17">
        <f>IF(OR(G232="",I232=""),"",G232*I232)</f>
        <v/>
      </c>
      <c r="K232" s="17">
        <f>IF(OR(C232="",H232&lt;&gt;"Sì"),"",IFERROR(INDEX(Impostazioni!$F$30:$F$59,MATCH(C232,Impostazioni!$B$30:$B$59,0)),0))</f>
        <v/>
      </c>
      <c r="L232" s="17">
        <f>IF(OR(G232="",K232=""),"",G232*K232)</f>
        <v/>
      </c>
      <c r="M232" s="18">
        <f>IF(A232="","",WEEKNUM(A232,21))</f>
        <v/>
      </c>
    </row>
    <row r="233">
      <c r="A233" s="14" t="n"/>
      <c r="B233" s="9" t="n"/>
      <c r="C233" s="9" t="n"/>
      <c r="D233" s="15">
        <f>IF(C233="","",IFERROR(INDEX(Impostazioni!$C$30:$C$59,MATCH(C233,Impostazioni!$B$30:$B$59,0)),"codice?"))</f>
        <v/>
      </c>
      <c r="E233" s="9" t="n"/>
      <c r="F233" s="9" t="n"/>
      <c r="G233" s="16" t="n"/>
      <c r="H233" s="9" t="n"/>
      <c r="I233" s="17">
        <f>IF(B233="","",IFERROR(INDEX(Impostazioni!$D$6:$D$25,MATCH(B233,Impostazioni!$B$6:$B$25,0)),0))</f>
        <v/>
      </c>
      <c r="J233" s="17">
        <f>IF(OR(G233="",I233=""),"",G233*I233)</f>
        <v/>
      </c>
      <c r="K233" s="17">
        <f>IF(OR(C233="",H233&lt;&gt;"Sì"),"",IFERROR(INDEX(Impostazioni!$F$30:$F$59,MATCH(C233,Impostazioni!$B$30:$B$59,0)),0))</f>
        <v/>
      </c>
      <c r="L233" s="17">
        <f>IF(OR(G233="",K233=""),"",G233*K233)</f>
        <v/>
      </c>
      <c r="M233" s="18">
        <f>IF(A233="","",WEEKNUM(A233,21))</f>
        <v/>
      </c>
    </row>
    <row r="234">
      <c r="A234" s="14" t="n"/>
      <c r="B234" s="9" t="n"/>
      <c r="C234" s="9" t="n"/>
      <c r="D234" s="15">
        <f>IF(C234="","",IFERROR(INDEX(Impostazioni!$C$30:$C$59,MATCH(C234,Impostazioni!$B$30:$B$59,0)),"codice?"))</f>
        <v/>
      </c>
      <c r="E234" s="9" t="n"/>
      <c r="F234" s="9" t="n"/>
      <c r="G234" s="16" t="n"/>
      <c r="H234" s="9" t="n"/>
      <c r="I234" s="17">
        <f>IF(B234="","",IFERROR(INDEX(Impostazioni!$D$6:$D$25,MATCH(B234,Impostazioni!$B$6:$B$25,0)),0))</f>
        <v/>
      </c>
      <c r="J234" s="17">
        <f>IF(OR(G234="",I234=""),"",G234*I234)</f>
        <v/>
      </c>
      <c r="K234" s="17">
        <f>IF(OR(C234="",H234&lt;&gt;"Sì"),"",IFERROR(INDEX(Impostazioni!$F$30:$F$59,MATCH(C234,Impostazioni!$B$30:$B$59,0)),0))</f>
        <v/>
      </c>
      <c r="L234" s="17">
        <f>IF(OR(G234="",K234=""),"",G234*K234)</f>
        <v/>
      </c>
      <c r="M234" s="18">
        <f>IF(A234="","",WEEKNUM(A234,21))</f>
        <v/>
      </c>
    </row>
    <row r="235">
      <c r="A235" s="14" t="n"/>
      <c r="B235" s="9" t="n"/>
      <c r="C235" s="9" t="n"/>
      <c r="D235" s="15">
        <f>IF(C235="","",IFERROR(INDEX(Impostazioni!$C$30:$C$59,MATCH(C235,Impostazioni!$B$30:$B$59,0)),"codice?"))</f>
        <v/>
      </c>
      <c r="E235" s="9" t="n"/>
      <c r="F235" s="9" t="n"/>
      <c r="G235" s="16" t="n"/>
      <c r="H235" s="9" t="n"/>
      <c r="I235" s="17">
        <f>IF(B235="","",IFERROR(INDEX(Impostazioni!$D$6:$D$25,MATCH(B235,Impostazioni!$B$6:$B$25,0)),0))</f>
        <v/>
      </c>
      <c r="J235" s="17">
        <f>IF(OR(G235="",I235=""),"",G235*I235)</f>
        <v/>
      </c>
      <c r="K235" s="17">
        <f>IF(OR(C235="",H235&lt;&gt;"Sì"),"",IFERROR(INDEX(Impostazioni!$F$30:$F$59,MATCH(C235,Impostazioni!$B$30:$B$59,0)),0))</f>
        <v/>
      </c>
      <c r="L235" s="17">
        <f>IF(OR(G235="",K235=""),"",G235*K235)</f>
        <v/>
      </c>
      <c r="M235" s="18">
        <f>IF(A235="","",WEEKNUM(A235,21))</f>
        <v/>
      </c>
    </row>
    <row r="236">
      <c r="A236" s="14" t="n"/>
      <c r="B236" s="9" t="n"/>
      <c r="C236" s="9" t="n"/>
      <c r="D236" s="15">
        <f>IF(C236="","",IFERROR(INDEX(Impostazioni!$C$30:$C$59,MATCH(C236,Impostazioni!$B$30:$B$59,0)),"codice?"))</f>
        <v/>
      </c>
      <c r="E236" s="9" t="n"/>
      <c r="F236" s="9" t="n"/>
      <c r="G236" s="16" t="n"/>
      <c r="H236" s="9" t="n"/>
      <c r="I236" s="17">
        <f>IF(B236="","",IFERROR(INDEX(Impostazioni!$D$6:$D$25,MATCH(B236,Impostazioni!$B$6:$B$25,0)),0))</f>
        <v/>
      </c>
      <c r="J236" s="17">
        <f>IF(OR(G236="",I236=""),"",G236*I236)</f>
        <v/>
      </c>
      <c r="K236" s="17">
        <f>IF(OR(C236="",H236&lt;&gt;"Sì"),"",IFERROR(INDEX(Impostazioni!$F$30:$F$59,MATCH(C236,Impostazioni!$B$30:$B$59,0)),0))</f>
        <v/>
      </c>
      <c r="L236" s="17">
        <f>IF(OR(G236="",K236=""),"",G236*K236)</f>
        <v/>
      </c>
      <c r="M236" s="18">
        <f>IF(A236="","",WEEKNUM(A236,21))</f>
        <v/>
      </c>
    </row>
    <row r="237">
      <c r="A237" s="14" t="n"/>
      <c r="B237" s="9" t="n"/>
      <c r="C237" s="9" t="n"/>
      <c r="D237" s="15">
        <f>IF(C237="","",IFERROR(INDEX(Impostazioni!$C$30:$C$59,MATCH(C237,Impostazioni!$B$30:$B$59,0)),"codice?"))</f>
        <v/>
      </c>
      <c r="E237" s="9" t="n"/>
      <c r="F237" s="9" t="n"/>
      <c r="G237" s="16" t="n"/>
      <c r="H237" s="9" t="n"/>
      <c r="I237" s="17">
        <f>IF(B237="","",IFERROR(INDEX(Impostazioni!$D$6:$D$25,MATCH(B237,Impostazioni!$B$6:$B$25,0)),0))</f>
        <v/>
      </c>
      <c r="J237" s="17">
        <f>IF(OR(G237="",I237=""),"",G237*I237)</f>
        <v/>
      </c>
      <c r="K237" s="17">
        <f>IF(OR(C237="",H237&lt;&gt;"Sì"),"",IFERROR(INDEX(Impostazioni!$F$30:$F$59,MATCH(C237,Impostazioni!$B$30:$B$59,0)),0))</f>
        <v/>
      </c>
      <c r="L237" s="17">
        <f>IF(OR(G237="",K237=""),"",G237*K237)</f>
        <v/>
      </c>
      <c r="M237" s="18">
        <f>IF(A237="","",WEEKNUM(A237,21))</f>
        <v/>
      </c>
    </row>
    <row r="238">
      <c r="A238" s="14" t="n"/>
      <c r="B238" s="9" t="n"/>
      <c r="C238" s="9" t="n"/>
      <c r="D238" s="15">
        <f>IF(C238="","",IFERROR(INDEX(Impostazioni!$C$30:$C$59,MATCH(C238,Impostazioni!$B$30:$B$59,0)),"codice?"))</f>
        <v/>
      </c>
      <c r="E238" s="9" t="n"/>
      <c r="F238" s="9" t="n"/>
      <c r="G238" s="16" t="n"/>
      <c r="H238" s="9" t="n"/>
      <c r="I238" s="17">
        <f>IF(B238="","",IFERROR(INDEX(Impostazioni!$D$6:$D$25,MATCH(B238,Impostazioni!$B$6:$B$25,0)),0))</f>
        <v/>
      </c>
      <c r="J238" s="17">
        <f>IF(OR(G238="",I238=""),"",G238*I238)</f>
        <v/>
      </c>
      <c r="K238" s="17">
        <f>IF(OR(C238="",H238&lt;&gt;"Sì"),"",IFERROR(INDEX(Impostazioni!$F$30:$F$59,MATCH(C238,Impostazioni!$B$30:$B$59,0)),0))</f>
        <v/>
      </c>
      <c r="L238" s="17">
        <f>IF(OR(G238="",K238=""),"",G238*K238)</f>
        <v/>
      </c>
      <c r="M238" s="18">
        <f>IF(A238="","",WEEKNUM(A238,21))</f>
        <v/>
      </c>
    </row>
    <row r="239">
      <c r="A239" s="14" t="n"/>
      <c r="B239" s="9" t="n"/>
      <c r="C239" s="9" t="n"/>
      <c r="D239" s="15">
        <f>IF(C239="","",IFERROR(INDEX(Impostazioni!$C$30:$C$59,MATCH(C239,Impostazioni!$B$30:$B$59,0)),"codice?"))</f>
        <v/>
      </c>
      <c r="E239" s="9" t="n"/>
      <c r="F239" s="9" t="n"/>
      <c r="G239" s="16" t="n"/>
      <c r="H239" s="9" t="n"/>
      <c r="I239" s="17">
        <f>IF(B239="","",IFERROR(INDEX(Impostazioni!$D$6:$D$25,MATCH(B239,Impostazioni!$B$6:$B$25,0)),0))</f>
        <v/>
      </c>
      <c r="J239" s="17">
        <f>IF(OR(G239="",I239=""),"",G239*I239)</f>
        <v/>
      </c>
      <c r="K239" s="17">
        <f>IF(OR(C239="",H239&lt;&gt;"Sì"),"",IFERROR(INDEX(Impostazioni!$F$30:$F$59,MATCH(C239,Impostazioni!$B$30:$B$59,0)),0))</f>
        <v/>
      </c>
      <c r="L239" s="17">
        <f>IF(OR(G239="",K239=""),"",G239*K239)</f>
        <v/>
      </c>
      <c r="M239" s="18">
        <f>IF(A239="","",WEEKNUM(A239,21))</f>
        <v/>
      </c>
    </row>
    <row r="240">
      <c r="A240" s="14" t="n"/>
      <c r="B240" s="9" t="n"/>
      <c r="C240" s="9" t="n"/>
      <c r="D240" s="15">
        <f>IF(C240="","",IFERROR(INDEX(Impostazioni!$C$30:$C$59,MATCH(C240,Impostazioni!$B$30:$B$59,0)),"codice?"))</f>
        <v/>
      </c>
      <c r="E240" s="9" t="n"/>
      <c r="F240" s="9" t="n"/>
      <c r="G240" s="16" t="n"/>
      <c r="H240" s="9" t="n"/>
      <c r="I240" s="17">
        <f>IF(B240="","",IFERROR(INDEX(Impostazioni!$D$6:$D$25,MATCH(B240,Impostazioni!$B$6:$B$25,0)),0))</f>
        <v/>
      </c>
      <c r="J240" s="17">
        <f>IF(OR(G240="",I240=""),"",G240*I240)</f>
        <v/>
      </c>
      <c r="K240" s="17">
        <f>IF(OR(C240="",H240&lt;&gt;"Sì"),"",IFERROR(INDEX(Impostazioni!$F$30:$F$59,MATCH(C240,Impostazioni!$B$30:$B$59,0)),0))</f>
        <v/>
      </c>
      <c r="L240" s="17">
        <f>IF(OR(G240="",K240=""),"",G240*K240)</f>
        <v/>
      </c>
      <c r="M240" s="18">
        <f>IF(A240="","",WEEKNUM(A240,21))</f>
        <v/>
      </c>
    </row>
    <row r="241">
      <c r="A241" s="14" t="n"/>
      <c r="B241" s="9" t="n"/>
      <c r="C241" s="9" t="n"/>
      <c r="D241" s="15">
        <f>IF(C241="","",IFERROR(INDEX(Impostazioni!$C$30:$C$59,MATCH(C241,Impostazioni!$B$30:$B$59,0)),"codice?"))</f>
        <v/>
      </c>
      <c r="E241" s="9" t="n"/>
      <c r="F241" s="9" t="n"/>
      <c r="G241" s="16" t="n"/>
      <c r="H241" s="9" t="n"/>
      <c r="I241" s="17">
        <f>IF(B241="","",IFERROR(INDEX(Impostazioni!$D$6:$D$25,MATCH(B241,Impostazioni!$B$6:$B$25,0)),0))</f>
        <v/>
      </c>
      <c r="J241" s="17">
        <f>IF(OR(G241="",I241=""),"",G241*I241)</f>
        <v/>
      </c>
      <c r="K241" s="17">
        <f>IF(OR(C241="",H241&lt;&gt;"Sì"),"",IFERROR(INDEX(Impostazioni!$F$30:$F$59,MATCH(C241,Impostazioni!$B$30:$B$59,0)),0))</f>
        <v/>
      </c>
      <c r="L241" s="17">
        <f>IF(OR(G241="",K241=""),"",G241*K241)</f>
        <v/>
      </c>
      <c r="M241" s="18">
        <f>IF(A241="","",WEEKNUM(A241,21))</f>
        <v/>
      </c>
    </row>
    <row r="242">
      <c r="A242" s="14" t="n"/>
      <c r="B242" s="9" t="n"/>
      <c r="C242" s="9" t="n"/>
      <c r="D242" s="15">
        <f>IF(C242="","",IFERROR(INDEX(Impostazioni!$C$30:$C$59,MATCH(C242,Impostazioni!$B$30:$B$59,0)),"codice?"))</f>
        <v/>
      </c>
      <c r="E242" s="9" t="n"/>
      <c r="F242" s="9" t="n"/>
      <c r="G242" s="16" t="n"/>
      <c r="H242" s="9" t="n"/>
      <c r="I242" s="17">
        <f>IF(B242="","",IFERROR(INDEX(Impostazioni!$D$6:$D$25,MATCH(B242,Impostazioni!$B$6:$B$25,0)),0))</f>
        <v/>
      </c>
      <c r="J242" s="17">
        <f>IF(OR(G242="",I242=""),"",G242*I242)</f>
        <v/>
      </c>
      <c r="K242" s="17">
        <f>IF(OR(C242="",H242&lt;&gt;"Sì"),"",IFERROR(INDEX(Impostazioni!$F$30:$F$59,MATCH(C242,Impostazioni!$B$30:$B$59,0)),0))</f>
        <v/>
      </c>
      <c r="L242" s="17">
        <f>IF(OR(G242="",K242=""),"",G242*K242)</f>
        <v/>
      </c>
      <c r="M242" s="18">
        <f>IF(A242="","",WEEKNUM(A242,21))</f>
        <v/>
      </c>
    </row>
    <row r="243">
      <c r="A243" s="14" t="n"/>
      <c r="B243" s="9" t="n"/>
      <c r="C243" s="9" t="n"/>
      <c r="D243" s="15">
        <f>IF(C243="","",IFERROR(INDEX(Impostazioni!$C$30:$C$59,MATCH(C243,Impostazioni!$B$30:$B$59,0)),"codice?"))</f>
        <v/>
      </c>
      <c r="E243" s="9" t="n"/>
      <c r="F243" s="9" t="n"/>
      <c r="G243" s="16" t="n"/>
      <c r="H243" s="9" t="n"/>
      <c r="I243" s="17">
        <f>IF(B243="","",IFERROR(INDEX(Impostazioni!$D$6:$D$25,MATCH(B243,Impostazioni!$B$6:$B$25,0)),0))</f>
        <v/>
      </c>
      <c r="J243" s="17">
        <f>IF(OR(G243="",I243=""),"",G243*I243)</f>
        <v/>
      </c>
      <c r="K243" s="17">
        <f>IF(OR(C243="",H243&lt;&gt;"Sì"),"",IFERROR(INDEX(Impostazioni!$F$30:$F$59,MATCH(C243,Impostazioni!$B$30:$B$59,0)),0))</f>
        <v/>
      </c>
      <c r="L243" s="17">
        <f>IF(OR(G243="",K243=""),"",G243*K243)</f>
        <v/>
      </c>
      <c r="M243" s="18">
        <f>IF(A243="","",WEEKNUM(A243,21))</f>
        <v/>
      </c>
    </row>
    <row r="244">
      <c r="A244" s="14" t="n"/>
      <c r="B244" s="9" t="n"/>
      <c r="C244" s="9" t="n"/>
      <c r="D244" s="15">
        <f>IF(C244="","",IFERROR(INDEX(Impostazioni!$C$30:$C$59,MATCH(C244,Impostazioni!$B$30:$B$59,0)),"codice?"))</f>
        <v/>
      </c>
      <c r="E244" s="9" t="n"/>
      <c r="F244" s="9" t="n"/>
      <c r="G244" s="16" t="n"/>
      <c r="H244" s="9" t="n"/>
      <c r="I244" s="17">
        <f>IF(B244="","",IFERROR(INDEX(Impostazioni!$D$6:$D$25,MATCH(B244,Impostazioni!$B$6:$B$25,0)),0))</f>
        <v/>
      </c>
      <c r="J244" s="17">
        <f>IF(OR(G244="",I244=""),"",G244*I244)</f>
        <v/>
      </c>
      <c r="K244" s="17">
        <f>IF(OR(C244="",H244&lt;&gt;"Sì"),"",IFERROR(INDEX(Impostazioni!$F$30:$F$59,MATCH(C244,Impostazioni!$B$30:$B$59,0)),0))</f>
        <v/>
      </c>
      <c r="L244" s="17">
        <f>IF(OR(G244="",K244=""),"",G244*K244)</f>
        <v/>
      </c>
      <c r="M244" s="18">
        <f>IF(A244="","",WEEKNUM(A244,21))</f>
        <v/>
      </c>
    </row>
    <row r="245">
      <c r="A245" s="14" t="n"/>
      <c r="B245" s="9" t="n"/>
      <c r="C245" s="9" t="n"/>
      <c r="D245" s="15">
        <f>IF(C245="","",IFERROR(INDEX(Impostazioni!$C$30:$C$59,MATCH(C245,Impostazioni!$B$30:$B$59,0)),"codice?"))</f>
        <v/>
      </c>
      <c r="E245" s="9" t="n"/>
      <c r="F245" s="9" t="n"/>
      <c r="G245" s="16" t="n"/>
      <c r="H245" s="9" t="n"/>
      <c r="I245" s="17">
        <f>IF(B245="","",IFERROR(INDEX(Impostazioni!$D$6:$D$25,MATCH(B245,Impostazioni!$B$6:$B$25,0)),0))</f>
        <v/>
      </c>
      <c r="J245" s="17">
        <f>IF(OR(G245="",I245=""),"",G245*I245)</f>
        <v/>
      </c>
      <c r="K245" s="17">
        <f>IF(OR(C245="",H245&lt;&gt;"Sì"),"",IFERROR(INDEX(Impostazioni!$F$30:$F$59,MATCH(C245,Impostazioni!$B$30:$B$59,0)),0))</f>
        <v/>
      </c>
      <c r="L245" s="17">
        <f>IF(OR(G245="",K245=""),"",G245*K245)</f>
        <v/>
      </c>
      <c r="M245" s="18">
        <f>IF(A245="","",WEEKNUM(A245,21))</f>
        <v/>
      </c>
    </row>
    <row r="246">
      <c r="A246" s="14" t="n"/>
      <c r="B246" s="9" t="n"/>
      <c r="C246" s="9" t="n"/>
      <c r="D246" s="15">
        <f>IF(C246="","",IFERROR(INDEX(Impostazioni!$C$30:$C$59,MATCH(C246,Impostazioni!$B$30:$B$59,0)),"codice?"))</f>
        <v/>
      </c>
      <c r="E246" s="9" t="n"/>
      <c r="F246" s="9" t="n"/>
      <c r="G246" s="16" t="n"/>
      <c r="H246" s="9" t="n"/>
      <c r="I246" s="17">
        <f>IF(B246="","",IFERROR(INDEX(Impostazioni!$D$6:$D$25,MATCH(B246,Impostazioni!$B$6:$B$25,0)),0))</f>
        <v/>
      </c>
      <c r="J246" s="17">
        <f>IF(OR(G246="",I246=""),"",G246*I246)</f>
        <v/>
      </c>
      <c r="K246" s="17">
        <f>IF(OR(C246="",H246&lt;&gt;"Sì"),"",IFERROR(INDEX(Impostazioni!$F$30:$F$59,MATCH(C246,Impostazioni!$B$30:$B$59,0)),0))</f>
        <v/>
      </c>
      <c r="L246" s="17">
        <f>IF(OR(G246="",K246=""),"",G246*K246)</f>
        <v/>
      </c>
      <c r="M246" s="18">
        <f>IF(A246="","",WEEKNUM(A246,21))</f>
        <v/>
      </c>
    </row>
    <row r="247">
      <c r="A247" s="14" t="n"/>
      <c r="B247" s="9" t="n"/>
      <c r="C247" s="9" t="n"/>
      <c r="D247" s="15">
        <f>IF(C247="","",IFERROR(INDEX(Impostazioni!$C$30:$C$59,MATCH(C247,Impostazioni!$B$30:$B$59,0)),"codice?"))</f>
        <v/>
      </c>
      <c r="E247" s="9" t="n"/>
      <c r="F247" s="9" t="n"/>
      <c r="G247" s="16" t="n"/>
      <c r="H247" s="9" t="n"/>
      <c r="I247" s="17">
        <f>IF(B247="","",IFERROR(INDEX(Impostazioni!$D$6:$D$25,MATCH(B247,Impostazioni!$B$6:$B$25,0)),0))</f>
        <v/>
      </c>
      <c r="J247" s="17">
        <f>IF(OR(G247="",I247=""),"",G247*I247)</f>
        <v/>
      </c>
      <c r="K247" s="17">
        <f>IF(OR(C247="",H247&lt;&gt;"Sì"),"",IFERROR(INDEX(Impostazioni!$F$30:$F$59,MATCH(C247,Impostazioni!$B$30:$B$59,0)),0))</f>
        <v/>
      </c>
      <c r="L247" s="17">
        <f>IF(OR(G247="",K247=""),"",G247*K247)</f>
        <v/>
      </c>
      <c r="M247" s="18">
        <f>IF(A247="","",WEEKNUM(A247,21))</f>
        <v/>
      </c>
    </row>
    <row r="248">
      <c r="A248" s="14" t="n"/>
      <c r="B248" s="9" t="n"/>
      <c r="C248" s="9" t="n"/>
      <c r="D248" s="15">
        <f>IF(C248="","",IFERROR(INDEX(Impostazioni!$C$30:$C$59,MATCH(C248,Impostazioni!$B$30:$B$59,0)),"codice?"))</f>
        <v/>
      </c>
      <c r="E248" s="9" t="n"/>
      <c r="F248" s="9" t="n"/>
      <c r="G248" s="16" t="n"/>
      <c r="H248" s="9" t="n"/>
      <c r="I248" s="17">
        <f>IF(B248="","",IFERROR(INDEX(Impostazioni!$D$6:$D$25,MATCH(B248,Impostazioni!$B$6:$B$25,0)),0))</f>
        <v/>
      </c>
      <c r="J248" s="17">
        <f>IF(OR(G248="",I248=""),"",G248*I248)</f>
        <v/>
      </c>
      <c r="K248" s="17">
        <f>IF(OR(C248="",H248&lt;&gt;"Sì"),"",IFERROR(INDEX(Impostazioni!$F$30:$F$59,MATCH(C248,Impostazioni!$B$30:$B$59,0)),0))</f>
        <v/>
      </c>
      <c r="L248" s="17">
        <f>IF(OR(G248="",K248=""),"",G248*K248)</f>
        <v/>
      </c>
      <c r="M248" s="18">
        <f>IF(A248="","",WEEKNUM(A248,21))</f>
        <v/>
      </c>
    </row>
    <row r="249">
      <c r="A249" s="14" t="n"/>
      <c r="B249" s="9" t="n"/>
      <c r="C249" s="9" t="n"/>
      <c r="D249" s="15">
        <f>IF(C249="","",IFERROR(INDEX(Impostazioni!$C$30:$C$59,MATCH(C249,Impostazioni!$B$30:$B$59,0)),"codice?"))</f>
        <v/>
      </c>
      <c r="E249" s="9" t="n"/>
      <c r="F249" s="9" t="n"/>
      <c r="G249" s="16" t="n"/>
      <c r="H249" s="9" t="n"/>
      <c r="I249" s="17">
        <f>IF(B249="","",IFERROR(INDEX(Impostazioni!$D$6:$D$25,MATCH(B249,Impostazioni!$B$6:$B$25,0)),0))</f>
        <v/>
      </c>
      <c r="J249" s="17">
        <f>IF(OR(G249="",I249=""),"",G249*I249)</f>
        <v/>
      </c>
      <c r="K249" s="17">
        <f>IF(OR(C249="",H249&lt;&gt;"Sì"),"",IFERROR(INDEX(Impostazioni!$F$30:$F$59,MATCH(C249,Impostazioni!$B$30:$B$59,0)),0))</f>
        <v/>
      </c>
      <c r="L249" s="17">
        <f>IF(OR(G249="",K249=""),"",G249*K249)</f>
        <v/>
      </c>
      <c r="M249" s="18">
        <f>IF(A249="","",WEEKNUM(A249,21))</f>
        <v/>
      </c>
    </row>
    <row r="250">
      <c r="A250" s="14" t="n"/>
      <c r="B250" s="9" t="n"/>
      <c r="C250" s="9" t="n"/>
      <c r="D250" s="15">
        <f>IF(C250="","",IFERROR(INDEX(Impostazioni!$C$30:$C$59,MATCH(C250,Impostazioni!$B$30:$B$59,0)),"codice?"))</f>
        <v/>
      </c>
      <c r="E250" s="9" t="n"/>
      <c r="F250" s="9" t="n"/>
      <c r="G250" s="16" t="n"/>
      <c r="H250" s="9" t="n"/>
      <c r="I250" s="17">
        <f>IF(B250="","",IFERROR(INDEX(Impostazioni!$D$6:$D$25,MATCH(B250,Impostazioni!$B$6:$B$25,0)),0))</f>
        <v/>
      </c>
      <c r="J250" s="17">
        <f>IF(OR(G250="",I250=""),"",G250*I250)</f>
        <v/>
      </c>
      <c r="K250" s="17">
        <f>IF(OR(C250="",H250&lt;&gt;"Sì"),"",IFERROR(INDEX(Impostazioni!$F$30:$F$59,MATCH(C250,Impostazioni!$B$30:$B$59,0)),0))</f>
        <v/>
      </c>
      <c r="L250" s="17">
        <f>IF(OR(G250="",K250=""),"",G250*K250)</f>
        <v/>
      </c>
      <c r="M250" s="18">
        <f>IF(A250="","",WEEKNUM(A250,21))</f>
        <v/>
      </c>
    </row>
    <row r="251">
      <c r="A251" s="14" t="n"/>
      <c r="B251" s="9" t="n"/>
      <c r="C251" s="9" t="n"/>
      <c r="D251" s="15">
        <f>IF(C251="","",IFERROR(INDEX(Impostazioni!$C$30:$C$59,MATCH(C251,Impostazioni!$B$30:$B$59,0)),"codice?"))</f>
        <v/>
      </c>
      <c r="E251" s="9" t="n"/>
      <c r="F251" s="9" t="n"/>
      <c r="G251" s="16" t="n"/>
      <c r="H251" s="9" t="n"/>
      <c r="I251" s="17">
        <f>IF(B251="","",IFERROR(INDEX(Impostazioni!$D$6:$D$25,MATCH(B251,Impostazioni!$B$6:$B$25,0)),0))</f>
        <v/>
      </c>
      <c r="J251" s="17">
        <f>IF(OR(G251="",I251=""),"",G251*I251)</f>
        <v/>
      </c>
      <c r="K251" s="17">
        <f>IF(OR(C251="",H251&lt;&gt;"Sì"),"",IFERROR(INDEX(Impostazioni!$F$30:$F$59,MATCH(C251,Impostazioni!$B$30:$B$59,0)),0))</f>
        <v/>
      </c>
      <c r="L251" s="17">
        <f>IF(OR(G251="",K251=""),"",G251*K251)</f>
        <v/>
      </c>
      <c r="M251" s="18">
        <f>IF(A251="","",WEEKNUM(A251,21))</f>
        <v/>
      </c>
    </row>
    <row r="252">
      <c r="A252" s="14" t="n"/>
      <c r="B252" s="9" t="n"/>
      <c r="C252" s="9" t="n"/>
      <c r="D252" s="15">
        <f>IF(C252="","",IFERROR(INDEX(Impostazioni!$C$30:$C$59,MATCH(C252,Impostazioni!$B$30:$B$59,0)),"codice?"))</f>
        <v/>
      </c>
      <c r="E252" s="9" t="n"/>
      <c r="F252" s="9" t="n"/>
      <c r="G252" s="16" t="n"/>
      <c r="H252" s="9" t="n"/>
      <c r="I252" s="17">
        <f>IF(B252="","",IFERROR(INDEX(Impostazioni!$D$6:$D$25,MATCH(B252,Impostazioni!$B$6:$B$25,0)),0))</f>
        <v/>
      </c>
      <c r="J252" s="17">
        <f>IF(OR(G252="",I252=""),"",G252*I252)</f>
        <v/>
      </c>
      <c r="K252" s="17">
        <f>IF(OR(C252="",H252&lt;&gt;"Sì"),"",IFERROR(INDEX(Impostazioni!$F$30:$F$59,MATCH(C252,Impostazioni!$B$30:$B$59,0)),0))</f>
        <v/>
      </c>
      <c r="L252" s="17">
        <f>IF(OR(G252="",K252=""),"",G252*K252)</f>
        <v/>
      </c>
      <c r="M252" s="18">
        <f>IF(A252="","",WEEKNUM(A252,21))</f>
        <v/>
      </c>
    </row>
    <row r="253">
      <c r="A253" s="14" t="n"/>
      <c r="B253" s="9" t="n"/>
      <c r="C253" s="9" t="n"/>
      <c r="D253" s="15">
        <f>IF(C253="","",IFERROR(INDEX(Impostazioni!$C$30:$C$59,MATCH(C253,Impostazioni!$B$30:$B$59,0)),"codice?"))</f>
        <v/>
      </c>
      <c r="E253" s="9" t="n"/>
      <c r="F253" s="9" t="n"/>
      <c r="G253" s="16" t="n"/>
      <c r="H253" s="9" t="n"/>
      <c r="I253" s="17">
        <f>IF(B253="","",IFERROR(INDEX(Impostazioni!$D$6:$D$25,MATCH(B253,Impostazioni!$B$6:$B$25,0)),0))</f>
        <v/>
      </c>
      <c r="J253" s="17">
        <f>IF(OR(G253="",I253=""),"",G253*I253)</f>
        <v/>
      </c>
      <c r="K253" s="17">
        <f>IF(OR(C253="",H253&lt;&gt;"Sì"),"",IFERROR(INDEX(Impostazioni!$F$30:$F$59,MATCH(C253,Impostazioni!$B$30:$B$59,0)),0))</f>
        <v/>
      </c>
      <c r="L253" s="17">
        <f>IF(OR(G253="",K253=""),"",G253*K253)</f>
        <v/>
      </c>
      <c r="M253" s="18">
        <f>IF(A253="","",WEEKNUM(A253,21))</f>
        <v/>
      </c>
    </row>
    <row r="254">
      <c r="A254" s="14" t="n"/>
      <c r="B254" s="9" t="n"/>
      <c r="C254" s="9" t="n"/>
      <c r="D254" s="15">
        <f>IF(C254="","",IFERROR(INDEX(Impostazioni!$C$30:$C$59,MATCH(C254,Impostazioni!$B$30:$B$59,0)),"codice?"))</f>
        <v/>
      </c>
      <c r="E254" s="9" t="n"/>
      <c r="F254" s="9" t="n"/>
      <c r="G254" s="16" t="n"/>
      <c r="H254" s="9" t="n"/>
      <c r="I254" s="17">
        <f>IF(B254="","",IFERROR(INDEX(Impostazioni!$D$6:$D$25,MATCH(B254,Impostazioni!$B$6:$B$25,0)),0))</f>
        <v/>
      </c>
      <c r="J254" s="17">
        <f>IF(OR(G254="",I254=""),"",G254*I254)</f>
        <v/>
      </c>
      <c r="K254" s="17">
        <f>IF(OR(C254="",H254&lt;&gt;"Sì"),"",IFERROR(INDEX(Impostazioni!$F$30:$F$59,MATCH(C254,Impostazioni!$B$30:$B$59,0)),0))</f>
        <v/>
      </c>
      <c r="L254" s="17">
        <f>IF(OR(G254="",K254=""),"",G254*K254)</f>
        <v/>
      </c>
      <c r="M254" s="18">
        <f>IF(A254="","",WEEKNUM(A254,21))</f>
        <v/>
      </c>
    </row>
    <row r="255">
      <c r="A255" s="14" t="n"/>
      <c r="B255" s="9" t="n"/>
      <c r="C255" s="9" t="n"/>
      <c r="D255" s="15">
        <f>IF(C255="","",IFERROR(INDEX(Impostazioni!$C$30:$C$59,MATCH(C255,Impostazioni!$B$30:$B$59,0)),"codice?"))</f>
        <v/>
      </c>
      <c r="E255" s="9" t="n"/>
      <c r="F255" s="9" t="n"/>
      <c r="G255" s="16" t="n"/>
      <c r="H255" s="9" t="n"/>
      <c r="I255" s="17">
        <f>IF(B255="","",IFERROR(INDEX(Impostazioni!$D$6:$D$25,MATCH(B255,Impostazioni!$B$6:$B$25,0)),0))</f>
        <v/>
      </c>
      <c r="J255" s="17">
        <f>IF(OR(G255="",I255=""),"",G255*I255)</f>
        <v/>
      </c>
      <c r="K255" s="17">
        <f>IF(OR(C255="",H255&lt;&gt;"Sì"),"",IFERROR(INDEX(Impostazioni!$F$30:$F$59,MATCH(C255,Impostazioni!$B$30:$B$59,0)),0))</f>
        <v/>
      </c>
      <c r="L255" s="17">
        <f>IF(OR(G255="",K255=""),"",G255*K255)</f>
        <v/>
      </c>
      <c r="M255" s="18">
        <f>IF(A255="","",WEEKNUM(A255,21))</f>
        <v/>
      </c>
    </row>
    <row r="256">
      <c r="A256" s="14" t="n"/>
      <c r="B256" s="9" t="n"/>
      <c r="C256" s="9" t="n"/>
      <c r="D256" s="15">
        <f>IF(C256="","",IFERROR(INDEX(Impostazioni!$C$30:$C$59,MATCH(C256,Impostazioni!$B$30:$B$59,0)),"codice?"))</f>
        <v/>
      </c>
      <c r="E256" s="9" t="n"/>
      <c r="F256" s="9" t="n"/>
      <c r="G256" s="16" t="n"/>
      <c r="H256" s="9" t="n"/>
      <c r="I256" s="17">
        <f>IF(B256="","",IFERROR(INDEX(Impostazioni!$D$6:$D$25,MATCH(B256,Impostazioni!$B$6:$B$25,0)),0))</f>
        <v/>
      </c>
      <c r="J256" s="17">
        <f>IF(OR(G256="",I256=""),"",G256*I256)</f>
        <v/>
      </c>
      <c r="K256" s="17">
        <f>IF(OR(C256="",H256&lt;&gt;"Sì"),"",IFERROR(INDEX(Impostazioni!$F$30:$F$59,MATCH(C256,Impostazioni!$B$30:$B$59,0)),0))</f>
        <v/>
      </c>
      <c r="L256" s="17">
        <f>IF(OR(G256="",K256=""),"",G256*K256)</f>
        <v/>
      </c>
      <c r="M256" s="18">
        <f>IF(A256="","",WEEKNUM(A256,21))</f>
        <v/>
      </c>
    </row>
    <row r="257">
      <c r="A257" s="14" t="n"/>
      <c r="B257" s="9" t="n"/>
      <c r="C257" s="9" t="n"/>
      <c r="D257" s="15">
        <f>IF(C257="","",IFERROR(INDEX(Impostazioni!$C$30:$C$59,MATCH(C257,Impostazioni!$B$30:$B$59,0)),"codice?"))</f>
        <v/>
      </c>
      <c r="E257" s="9" t="n"/>
      <c r="F257" s="9" t="n"/>
      <c r="G257" s="16" t="n"/>
      <c r="H257" s="9" t="n"/>
      <c r="I257" s="17">
        <f>IF(B257="","",IFERROR(INDEX(Impostazioni!$D$6:$D$25,MATCH(B257,Impostazioni!$B$6:$B$25,0)),0))</f>
        <v/>
      </c>
      <c r="J257" s="17">
        <f>IF(OR(G257="",I257=""),"",G257*I257)</f>
        <v/>
      </c>
      <c r="K257" s="17">
        <f>IF(OR(C257="",H257&lt;&gt;"Sì"),"",IFERROR(INDEX(Impostazioni!$F$30:$F$59,MATCH(C257,Impostazioni!$B$30:$B$59,0)),0))</f>
        <v/>
      </c>
      <c r="L257" s="17">
        <f>IF(OR(G257="",K257=""),"",G257*K257)</f>
        <v/>
      </c>
      <c r="M257" s="18">
        <f>IF(A257="","",WEEKNUM(A257,21))</f>
        <v/>
      </c>
    </row>
    <row r="258">
      <c r="A258" s="14" t="n"/>
      <c r="B258" s="9" t="n"/>
      <c r="C258" s="9" t="n"/>
      <c r="D258" s="15">
        <f>IF(C258="","",IFERROR(INDEX(Impostazioni!$C$30:$C$59,MATCH(C258,Impostazioni!$B$30:$B$59,0)),"codice?"))</f>
        <v/>
      </c>
      <c r="E258" s="9" t="n"/>
      <c r="F258" s="9" t="n"/>
      <c r="G258" s="16" t="n"/>
      <c r="H258" s="9" t="n"/>
      <c r="I258" s="17">
        <f>IF(B258="","",IFERROR(INDEX(Impostazioni!$D$6:$D$25,MATCH(B258,Impostazioni!$B$6:$B$25,0)),0))</f>
        <v/>
      </c>
      <c r="J258" s="17">
        <f>IF(OR(G258="",I258=""),"",G258*I258)</f>
        <v/>
      </c>
      <c r="K258" s="17">
        <f>IF(OR(C258="",H258&lt;&gt;"Sì"),"",IFERROR(INDEX(Impostazioni!$F$30:$F$59,MATCH(C258,Impostazioni!$B$30:$B$59,0)),0))</f>
        <v/>
      </c>
      <c r="L258" s="17">
        <f>IF(OR(G258="",K258=""),"",G258*K258)</f>
        <v/>
      </c>
      <c r="M258" s="18">
        <f>IF(A258="","",WEEKNUM(A258,21))</f>
        <v/>
      </c>
    </row>
    <row r="259">
      <c r="A259" s="14" t="n"/>
      <c r="B259" s="9" t="n"/>
      <c r="C259" s="9" t="n"/>
      <c r="D259" s="15">
        <f>IF(C259="","",IFERROR(INDEX(Impostazioni!$C$30:$C$59,MATCH(C259,Impostazioni!$B$30:$B$59,0)),"codice?"))</f>
        <v/>
      </c>
      <c r="E259" s="9" t="n"/>
      <c r="F259" s="9" t="n"/>
      <c r="G259" s="16" t="n"/>
      <c r="H259" s="9" t="n"/>
      <c r="I259" s="17">
        <f>IF(B259="","",IFERROR(INDEX(Impostazioni!$D$6:$D$25,MATCH(B259,Impostazioni!$B$6:$B$25,0)),0))</f>
        <v/>
      </c>
      <c r="J259" s="17">
        <f>IF(OR(G259="",I259=""),"",G259*I259)</f>
        <v/>
      </c>
      <c r="K259" s="17">
        <f>IF(OR(C259="",H259&lt;&gt;"Sì"),"",IFERROR(INDEX(Impostazioni!$F$30:$F$59,MATCH(C259,Impostazioni!$B$30:$B$59,0)),0))</f>
        <v/>
      </c>
      <c r="L259" s="17">
        <f>IF(OR(G259="",K259=""),"",G259*K259)</f>
        <v/>
      </c>
      <c r="M259" s="18">
        <f>IF(A259="","",WEEKNUM(A259,21))</f>
        <v/>
      </c>
    </row>
    <row r="260">
      <c r="A260" s="14" t="n"/>
      <c r="B260" s="9" t="n"/>
      <c r="C260" s="9" t="n"/>
      <c r="D260" s="15">
        <f>IF(C260="","",IFERROR(INDEX(Impostazioni!$C$30:$C$59,MATCH(C260,Impostazioni!$B$30:$B$59,0)),"codice?"))</f>
        <v/>
      </c>
      <c r="E260" s="9" t="n"/>
      <c r="F260" s="9" t="n"/>
      <c r="G260" s="16" t="n"/>
      <c r="H260" s="9" t="n"/>
      <c r="I260" s="17">
        <f>IF(B260="","",IFERROR(INDEX(Impostazioni!$D$6:$D$25,MATCH(B260,Impostazioni!$B$6:$B$25,0)),0))</f>
        <v/>
      </c>
      <c r="J260" s="17">
        <f>IF(OR(G260="",I260=""),"",G260*I260)</f>
        <v/>
      </c>
      <c r="K260" s="17">
        <f>IF(OR(C260="",H260&lt;&gt;"Sì"),"",IFERROR(INDEX(Impostazioni!$F$30:$F$59,MATCH(C260,Impostazioni!$B$30:$B$59,0)),0))</f>
        <v/>
      </c>
      <c r="L260" s="17">
        <f>IF(OR(G260="",K260=""),"",G260*K260)</f>
        <v/>
      </c>
      <c r="M260" s="18">
        <f>IF(A260="","",WEEKNUM(A260,21))</f>
        <v/>
      </c>
    </row>
    <row r="261">
      <c r="A261" s="14" t="n"/>
      <c r="B261" s="9" t="n"/>
      <c r="C261" s="9" t="n"/>
      <c r="D261" s="15">
        <f>IF(C261="","",IFERROR(INDEX(Impostazioni!$C$30:$C$59,MATCH(C261,Impostazioni!$B$30:$B$59,0)),"codice?"))</f>
        <v/>
      </c>
      <c r="E261" s="9" t="n"/>
      <c r="F261" s="9" t="n"/>
      <c r="G261" s="16" t="n"/>
      <c r="H261" s="9" t="n"/>
      <c r="I261" s="17">
        <f>IF(B261="","",IFERROR(INDEX(Impostazioni!$D$6:$D$25,MATCH(B261,Impostazioni!$B$6:$B$25,0)),0))</f>
        <v/>
      </c>
      <c r="J261" s="17">
        <f>IF(OR(G261="",I261=""),"",G261*I261)</f>
        <v/>
      </c>
      <c r="K261" s="17">
        <f>IF(OR(C261="",H261&lt;&gt;"Sì"),"",IFERROR(INDEX(Impostazioni!$F$30:$F$59,MATCH(C261,Impostazioni!$B$30:$B$59,0)),0))</f>
        <v/>
      </c>
      <c r="L261" s="17">
        <f>IF(OR(G261="",K261=""),"",G261*K261)</f>
        <v/>
      </c>
      <c r="M261" s="18">
        <f>IF(A261="","",WEEKNUM(A261,21))</f>
        <v/>
      </c>
    </row>
    <row r="262">
      <c r="A262" s="14" t="n"/>
      <c r="B262" s="9" t="n"/>
      <c r="C262" s="9" t="n"/>
      <c r="D262" s="15">
        <f>IF(C262="","",IFERROR(INDEX(Impostazioni!$C$30:$C$59,MATCH(C262,Impostazioni!$B$30:$B$59,0)),"codice?"))</f>
        <v/>
      </c>
      <c r="E262" s="9" t="n"/>
      <c r="F262" s="9" t="n"/>
      <c r="G262" s="16" t="n"/>
      <c r="H262" s="9" t="n"/>
      <c r="I262" s="17">
        <f>IF(B262="","",IFERROR(INDEX(Impostazioni!$D$6:$D$25,MATCH(B262,Impostazioni!$B$6:$B$25,0)),0))</f>
        <v/>
      </c>
      <c r="J262" s="17">
        <f>IF(OR(G262="",I262=""),"",G262*I262)</f>
        <v/>
      </c>
      <c r="K262" s="17">
        <f>IF(OR(C262="",H262&lt;&gt;"Sì"),"",IFERROR(INDEX(Impostazioni!$F$30:$F$59,MATCH(C262,Impostazioni!$B$30:$B$59,0)),0))</f>
        <v/>
      </c>
      <c r="L262" s="17">
        <f>IF(OR(G262="",K262=""),"",G262*K262)</f>
        <v/>
      </c>
      <c r="M262" s="18">
        <f>IF(A262="","",WEEKNUM(A262,21))</f>
        <v/>
      </c>
    </row>
    <row r="263">
      <c r="A263" s="14" t="n"/>
      <c r="B263" s="9" t="n"/>
      <c r="C263" s="9" t="n"/>
      <c r="D263" s="15">
        <f>IF(C263="","",IFERROR(INDEX(Impostazioni!$C$30:$C$59,MATCH(C263,Impostazioni!$B$30:$B$59,0)),"codice?"))</f>
        <v/>
      </c>
      <c r="E263" s="9" t="n"/>
      <c r="F263" s="9" t="n"/>
      <c r="G263" s="16" t="n"/>
      <c r="H263" s="9" t="n"/>
      <c r="I263" s="17">
        <f>IF(B263="","",IFERROR(INDEX(Impostazioni!$D$6:$D$25,MATCH(B263,Impostazioni!$B$6:$B$25,0)),0))</f>
        <v/>
      </c>
      <c r="J263" s="17">
        <f>IF(OR(G263="",I263=""),"",G263*I263)</f>
        <v/>
      </c>
      <c r="K263" s="17">
        <f>IF(OR(C263="",H263&lt;&gt;"Sì"),"",IFERROR(INDEX(Impostazioni!$F$30:$F$59,MATCH(C263,Impostazioni!$B$30:$B$59,0)),0))</f>
        <v/>
      </c>
      <c r="L263" s="17">
        <f>IF(OR(G263="",K263=""),"",G263*K263)</f>
        <v/>
      </c>
      <c r="M263" s="18">
        <f>IF(A263="","",WEEKNUM(A263,21))</f>
        <v/>
      </c>
    </row>
    <row r="264">
      <c r="A264" s="14" t="n"/>
      <c r="B264" s="9" t="n"/>
      <c r="C264" s="9" t="n"/>
      <c r="D264" s="15">
        <f>IF(C264="","",IFERROR(INDEX(Impostazioni!$C$30:$C$59,MATCH(C264,Impostazioni!$B$30:$B$59,0)),"codice?"))</f>
        <v/>
      </c>
      <c r="E264" s="9" t="n"/>
      <c r="F264" s="9" t="n"/>
      <c r="G264" s="16" t="n"/>
      <c r="H264" s="9" t="n"/>
      <c r="I264" s="17">
        <f>IF(B264="","",IFERROR(INDEX(Impostazioni!$D$6:$D$25,MATCH(B264,Impostazioni!$B$6:$B$25,0)),0))</f>
        <v/>
      </c>
      <c r="J264" s="17">
        <f>IF(OR(G264="",I264=""),"",G264*I264)</f>
        <v/>
      </c>
      <c r="K264" s="17">
        <f>IF(OR(C264="",H264&lt;&gt;"Sì"),"",IFERROR(INDEX(Impostazioni!$F$30:$F$59,MATCH(C264,Impostazioni!$B$30:$B$59,0)),0))</f>
        <v/>
      </c>
      <c r="L264" s="17">
        <f>IF(OR(G264="",K264=""),"",G264*K264)</f>
        <v/>
      </c>
      <c r="M264" s="18">
        <f>IF(A264="","",WEEKNUM(A264,21))</f>
        <v/>
      </c>
    </row>
    <row r="265">
      <c r="A265" s="14" t="n"/>
      <c r="B265" s="9" t="n"/>
      <c r="C265" s="9" t="n"/>
      <c r="D265" s="15">
        <f>IF(C265="","",IFERROR(INDEX(Impostazioni!$C$30:$C$59,MATCH(C265,Impostazioni!$B$30:$B$59,0)),"codice?"))</f>
        <v/>
      </c>
      <c r="E265" s="9" t="n"/>
      <c r="F265" s="9" t="n"/>
      <c r="G265" s="16" t="n"/>
      <c r="H265" s="9" t="n"/>
      <c r="I265" s="17">
        <f>IF(B265="","",IFERROR(INDEX(Impostazioni!$D$6:$D$25,MATCH(B265,Impostazioni!$B$6:$B$25,0)),0))</f>
        <v/>
      </c>
      <c r="J265" s="17">
        <f>IF(OR(G265="",I265=""),"",G265*I265)</f>
        <v/>
      </c>
      <c r="K265" s="17">
        <f>IF(OR(C265="",H265&lt;&gt;"Sì"),"",IFERROR(INDEX(Impostazioni!$F$30:$F$59,MATCH(C265,Impostazioni!$B$30:$B$59,0)),0))</f>
        <v/>
      </c>
      <c r="L265" s="17">
        <f>IF(OR(G265="",K265=""),"",G265*K265)</f>
        <v/>
      </c>
      <c r="M265" s="18">
        <f>IF(A265="","",WEEKNUM(A265,21))</f>
        <v/>
      </c>
    </row>
    <row r="266">
      <c r="A266" s="14" t="n"/>
      <c r="B266" s="9" t="n"/>
      <c r="C266" s="9" t="n"/>
      <c r="D266" s="15">
        <f>IF(C266="","",IFERROR(INDEX(Impostazioni!$C$30:$C$59,MATCH(C266,Impostazioni!$B$30:$B$59,0)),"codice?"))</f>
        <v/>
      </c>
      <c r="E266" s="9" t="n"/>
      <c r="F266" s="9" t="n"/>
      <c r="G266" s="16" t="n"/>
      <c r="H266" s="9" t="n"/>
      <c r="I266" s="17">
        <f>IF(B266="","",IFERROR(INDEX(Impostazioni!$D$6:$D$25,MATCH(B266,Impostazioni!$B$6:$B$25,0)),0))</f>
        <v/>
      </c>
      <c r="J266" s="17">
        <f>IF(OR(G266="",I266=""),"",G266*I266)</f>
        <v/>
      </c>
      <c r="K266" s="17">
        <f>IF(OR(C266="",H266&lt;&gt;"Sì"),"",IFERROR(INDEX(Impostazioni!$F$30:$F$59,MATCH(C266,Impostazioni!$B$30:$B$59,0)),0))</f>
        <v/>
      </c>
      <c r="L266" s="17">
        <f>IF(OR(G266="",K266=""),"",G266*K266)</f>
        <v/>
      </c>
      <c r="M266" s="18">
        <f>IF(A266="","",WEEKNUM(A266,21))</f>
        <v/>
      </c>
    </row>
    <row r="267">
      <c r="A267" s="14" t="n"/>
      <c r="B267" s="9" t="n"/>
      <c r="C267" s="9" t="n"/>
      <c r="D267" s="15">
        <f>IF(C267="","",IFERROR(INDEX(Impostazioni!$C$30:$C$59,MATCH(C267,Impostazioni!$B$30:$B$59,0)),"codice?"))</f>
        <v/>
      </c>
      <c r="E267" s="9" t="n"/>
      <c r="F267" s="9" t="n"/>
      <c r="G267" s="16" t="n"/>
      <c r="H267" s="9" t="n"/>
      <c r="I267" s="17">
        <f>IF(B267="","",IFERROR(INDEX(Impostazioni!$D$6:$D$25,MATCH(B267,Impostazioni!$B$6:$B$25,0)),0))</f>
        <v/>
      </c>
      <c r="J267" s="17">
        <f>IF(OR(G267="",I267=""),"",G267*I267)</f>
        <v/>
      </c>
      <c r="K267" s="17">
        <f>IF(OR(C267="",H267&lt;&gt;"Sì"),"",IFERROR(INDEX(Impostazioni!$F$30:$F$59,MATCH(C267,Impostazioni!$B$30:$B$59,0)),0))</f>
        <v/>
      </c>
      <c r="L267" s="17">
        <f>IF(OR(G267="",K267=""),"",G267*K267)</f>
        <v/>
      </c>
      <c r="M267" s="18">
        <f>IF(A267="","",WEEKNUM(A267,21))</f>
        <v/>
      </c>
    </row>
    <row r="268">
      <c r="A268" s="14" t="n"/>
      <c r="B268" s="9" t="n"/>
      <c r="C268" s="9" t="n"/>
      <c r="D268" s="15">
        <f>IF(C268="","",IFERROR(INDEX(Impostazioni!$C$30:$C$59,MATCH(C268,Impostazioni!$B$30:$B$59,0)),"codice?"))</f>
        <v/>
      </c>
      <c r="E268" s="9" t="n"/>
      <c r="F268" s="9" t="n"/>
      <c r="G268" s="16" t="n"/>
      <c r="H268" s="9" t="n"/>
      <c r="I268" s="17">
        <f>IF(B268="","",IFERROR(INDEX(Impostazioni!$D$6:$D$25,MATCH(B268,Impostazioni!$B$6:$B$25,0)),0))</f>
        <v/>
      </c>
      <c r="J268" s="17">
        <f>IF(OR(G268="",I268=""),"",G268*I268)</f>
        <v/>
      </c>
      <c r="K268" s="17">
        <f>IF(OR(C268="",H268&lt;&gt;"Sì"),"",IFERROR(INDEX(Impostazioni!$F$30:$F$59,MATCH(C268,Impostazioni!$B$30:$B$59,0)),0))</f>
        <v/>
      </c>
      <c r="L268" s="17">
        <f>IF(OR(G268="",K268=""),"",G268*K268)</f>
        <v/>
      </c>
      <c r="M268" s="18">
        <f>IF(A268="","",WEEKNUM(A268,21))</f>
        <v/>
      </c>
    </row>
    <row r="269">
      <c r="A269" s="14" t="n"/>
      <c r="B269" s="9" t="n"/>
      <c r="C269" s="9" t="n"/>
      <c r="D269" s="15">
        <f>IF(C269="","",IFERROR(INDEX(Impostazioni!$C$30:$C$59,MATCH(C269,Impostazioni!$B$30:$B$59,0)),"codice?"))</f>
        <v/>
      </c>
      <c r="E269" s="9" t="n"/>
      <c r="F269" s="9" t="n"/>
      <c r="G269" s="16" t="n"/>
      <c r="H269" s="9" t="n"/>
      <c r="I269" s="17">
        <f>IF(B269="","",IFERROR(INDEX(Impostazioni!$D$6:$D$25,MATCH(B269,Impostazioni!$B$6:$B$25,0)),0))</f>
        <v/>
      </c>
      <c r="J269" s="17">
        <f>IF(OR(G269="",I269=""),"",G269*I269)</f>
        <v/>
      </c>
      <c r="K269" s="17">
        <f>IF(OR(C269="",H269&lt;&gt;"Sì"),"",IFERROR(INDEX(Impostazioni!$F$30:$F$59,MATCH(C269,Impostazioni!$B$30:$B$59,0)),0))</f>
        <v/>
      </c>
      <c r="L269" s="17">
        <f>IF(OR(G269="",K269=""),"",G269*K269)</f>
        <v/>
      </c>
      <c r="M269" s="18">
        <f>IF(A269="","",WEEKNUM(A269,21))</f>
        <v/>
      </c>
    </row>
    <row r="270">
      <c r="A270" s="14" t="n"/>
      <c r="B270" s="9" t="n"/>
      <c r="C270" s="9" t="n"/>
      <c r="D270" s="15">
        <f>IF(C270="","",IFERROR(INDEX(Impostazioni!$C$30:$C$59,MATCH(C270,Impostazioni!$B$30:$B$59,0)),"codice?"))</f>
        <v/>
      </c>
      <c r="E270" s="9" t="n"/>
      <c r="F270" s="9" t="n"/>
      <c r="G270" s="16" t="n"/>
      <c r="H270" s="9" t="n"/>
      <c r="I270" s="17">
        <f>IF(B270="","",IFERROR(INDEX(Impostazioni!$D$6:$D$25,MATCH(B270,Impostazioni!$B$6:$B$25,0)),0))</f>
        <v/>
      </c>
      <c r="J270" s="17">
        <f>IF(OR(G270="",I270=""),"",G270*I270)</f>
        <v/>
      </c>
      <c r="K270" s="17">
        <f>IF(OR(C270="",H270&lt;&gt;"Sì"),"",IFERROR(INDEX(Impostazioni!$F$30:$F$59,MATCH(C270,Impostazioni!$B$30:$B$59,0)),0))</f>
        <v/>
      </c>
      <c r="L270" s="17">
        <f>IF(OR(G270="",K270=""),"",G270*K270)</f>
        <v/>
      </c>
      <c r="M270" s="18">
        <f>IF(A270="","",WEEKNUM(A270,21))</f>
        <v/>
      </c>
    </row>
    <row r="271">
      <c r="A271" s="14" t="n"/>
      <c r="B271" s="9" t="n"/>
      <c r="C271" s="9" t="n"/>
      <c r="D271" s="15">
        <f>IF(C271="","",IFERROR(INDEX(Impostazioni!$C$30:$C$59,MATCH(C271,Impostazioni!$B$30:$B$59,0)),"codice?"))</f>
        <v/>
      </c>
      <c r="E271" s="9" t="n"/>
      <c r="F271" s="9" t="n"/>
      <c r="G271" s="16" t="n"/>
      <c r="H271" s="9" t="n"/>
      <c r="I271" s="17">
        <f>IF(B271="","",IFERROR(INDEX(Impostazioni!$D$6:$D$25,MATCH(B271,Impostazioni!$B$6:$B$25,0)),0))</f>
        <v/>
      </c>
      <c r="J271" s="17">
        <f>IF(OR(G271="",I271=""),"",G271*I271)</f>
        <v/>
      </c>
      <c r="K271" s="17">
        <f>IF(OR(C271="",H271&lt;&gt;"Sì"),"",IFERROR(INDEX(Impostazioni!$F$30:$F$59,MATCH(C271,Impostazioni!$B$30:$B$59,0)),0))</f>
        <v/>
      </c>
      <c r="L271" s="17">
        <f>IF(OR(G271="",K271=""),"",G271*K271)</f>
        <v/>
      </c>
      <c r="M271" s="18">
        <f>IF(A271="","",WEEKNUM(A271,21))</f>
        <v/>
      </c>
    </row>
    <row r="272">
      <c r="A272" s="14" t="n"/>
      <c r="B272" s="9" t="n"/>
      <c r="C272" s="9" t="n"/>
      <c r="D272" s="15">
        <f>IF(C272="","",IFERROR(INDEX(Impostazioni!$C$30:$C$59,MATCH(C272,Impostazioni!$B$30:$B$59,0)),"codice?"))</f>
        <v/>
      </c>
      <c r="E272" s="9" t="n"/>
      <c r="F272" s="9" t="n"/>
      <c r="G272" s="16" t="n"/>
      <c r="H272" s="9" t="n"/>
      <c r="I272" s="17">
        <f>IF(B272="","",IFERROR(INDEX(Impostazioni!$D$6:$D$25,MATCH(B272,Impostazioni!$B$6:$B$25,0)),0))</f>
        <v/>
      </c>
      <c r="J272" s="17">
        <f>IF(OR(G272="",I272=""),"",G272*I272)</f>
        <v/>
      </c>
      <c r="K272" s="17">
        <f>IF(OR(C272="",H272&lt;&gt;"Sì"),"",IFERROR(INDEX(Impostazioni!$F$30:$F$59,MATCH(C272,Impostazioni!$B$30:$B$59,0)),0))</f>
        <v/>
      </c>
      <c r="L272" s="17">
        <f>IF(OR(G272="",K272=""),"",G272*K272)</f>
        <v/>
      </c>
      <c r="M272" s="18">
        <f>IF(A272="","",WEEKNUM(A272,21))</f>
        <v/>
      </c>
    </row>
    <row r="273">
      <c r="A273" s="14" t="n"/>
      <c r="B273" s="9" t="n"/>
      <c r="C273" s="9" t="n"/>
      <c r="D273" s="15">
        <f>IF(C273="","",IFERROR(INDEX(Impostazioni!$C$30:$C$59,MATCH(C273,Impostazioni!$B$30:$B$59,0)),"codice?"))</f>
        <v/>
      </c>
      <c r="E273" s="9" t="n"/>
      <c r="F273" s="9" t="n"/>
      <c r="G273" s="16" t="n"/>
      <c r="H273" s="9" t="n"/>
      <c r="I273" s="17">
        <f>IF(B273="","",IFERROR(INDEX(Impostazioni!$D$6:$D$25,MATCH(B273,Impostazioni!$B$6:$B$25,0)),0))</f>
        <v/>
      </c>
      <c r="J273" s="17">
        <f>IF(OR(G273="",I273=""),"",G273*I273)</f>
        <v/>
      </c>
      <c r="K273" s="17">
        <f>IF(OR(C273="",H273&lt;&gt;"Sì"),"",IFERROR(INDEX(Impostazioni!$F$30:$F$59,MATCH(C273,Impostazioni!$B$30:$B$59,0)),0))</f>
        <v/>
      </c>
      <c r="L273" s="17">
        <f>IF(OR(G273="",K273=""),"",G273*K273)</f>
        <v/>
      </c>
      <c r="M273" s="18">
        <f>IF(A273="","",WEEKNUM(A273,21))</f>
        <v/>
      </c>
    </row>
    <row r="274">
      <c r="A274" s="14" t="n"/>
      <c r="B274" s="9" t="n"/>
      <c r="C274" s="9" t="n"/>
      <c r="D274" s="15">
        <f>IF(C274="","",IFERROR(INDEX(Impostazioni!$C$30:$C$59,MATCH(C274,Impostazioni!$B$30:$B$59,0)),"codice?"))</f>
        <v/>
      </c>
      <c r="E274" s="9" t="n"/>
      <c r="F274" s="9" t="n"/>
      <c r="G274" s="16" t="n"/>
      <c r="H274" s="9" t="n"/>
      <c r="I274" s="17">
        <f>IF(B274="","",IFERROR(INDEX(Impostazioni!$D$6:$D$25,MATCH(B274,Impostazioni!$B$6:$B$25,0)),0))</f>
        <v/>
      </c>
      <c r="J274" s="17">
        <f>IF(OR(G274="",I274=""),"",G274*I274)</f>
        <v/>
      </c>
      <c r="K274" s="17">
        <f>IF(OR(C274="",H274&lt;&gt;"Sì"),"",IFERROR(INDEX(Impostazioni!$F$30:$F$59,MATCH(C274,Impostazioni!$B$30:$B$59,0)),0))</f>
        <v/>
      </c>
      <c r="L274" s="17">
        <f>IF(OR(G274="",K274=""),"",G274*K274)</f>
        <v/>
      </c>
      <c r="M274" s="18">
        <f>IF(A274="","",WEEKNUM(A274,21))</f>
        <v/>
      </c>
    </row>
    <row r="275">
      <c r="A275" s="14" t="n"/>
      <c r="B275" s="9" t="n"/>
      <c r="C275" s="9" t="n"/>
      <c r="D275" s="15">
        <f>IF(C275="","",IFERROR(INDEX(Impostazioni!$C$30:$C$59,MATCH(C275,Impostazioni!$B$30:$B$59,0)),"codice?"))</f>
        <v/>
      </c>
      <c r="E275" s="9" t="n"/>
      <c r="F275" s="9" t="n"/>
      <c r="G275" s="16" t="n"/>
      <c r="H275" s="9" t="n"/>
      <c r="I275" s="17">
        <f>IF(B275="","",IFERROR(INDEX(Impostazioni!$D$6:$D$25,MATCH(B275,Impostazioni!$B$6:$B$25,0)),0))</f>
        <v/>
      </c>
      <c r="J275" s="17">
        <f>IF(OR(G275="",I275=""),"",G275*I275)</f>
        <v/>
      </c>
      <c r="K275" s="17">
        <f>IF(OR(C275="",H275&lt;&gt;"Sì"),"",IFERROR(INDEX(Impostazioni!$F$30:$F$59,MATCH(C275,Impostazioni!$B$30:$B$59,0)),0))</f>
        <v/>
      </c>
      <c r="L275" s="17">
        <f>IF(OR(G275="",K275=""),"",G275*K275)</f>
        <v/>
      </c>
      <c r="M275" s="18">
        <f>IF(A275="","",WEEKNUM(A275,21))</f>
        <v/>
      </c>
    </row>
    <row r="276">
      <c r="A276" s="14" t="n"/>
      <c r="B276" s="9" t="n"/>
      <c r="C276" s="9" t="n"/>
      <c r="D276" s="15">
        <f>IF(C276="","",IFERROR(INDEX(Impostazioni!$C$30:$C$59,MATCH(C276,Impostazioni!$B$30:$B$59,0)),"codice?"))</f>
        <v/>
      </c>
      <c r="E276" s="9" t="n"/>
      <c r="F276" s="9" t="n"/>
      <c r="G276" s="16" t="n"/>
      <c r="H276" s="9" t="n"/>
      <c r="I276" s="17">
        <f>IF(B276="","",IFERROR(INDEX(Impostazioni!$D$6:$D$25,MATCH(B276,Impostazioni!$B$6:$B$25,0)),0))</f>
        <v/>
      </c>
      <c r="J276" s="17">
        <f>IF(OR(G276="",I276=""),"",G276*I276)</f>
        <v/>
      </c>
      <c r="K276" s="17">
        <f>IF(OR(C276="",H276&lt;&gt;"Sì"),"",IFERROR(INDEX(Impostazioni!$F$30:$F$59,MATCH(C276,Impostazioni!$B$30:$B$59,0)),0))</f>
        <v/>
      </c>
      <c r="L276" s="17">
        <f>IF(OR(G276="",K276=""),"",G276*K276)</f>
        <v/>
      </c>
      <c r="M276" s="18">
        <f>IF(A276="","",WEEKNUM(A276,21))</f>
        <v/>
      </c>
    </row>
    <row r="277">
      <c r="A277" s="14" t="n"/>
      <c r="B277" s="9" t="n"/>
      <c r="C277" s="9" t="n"/>
      <c r="D277" s="15">
        <f>IF(C277="","",IFERROR(INDEX(Impostazioni!$C$30:$C$59,MATCH(C277,Impostazioni!$B$30:$B$59,0)),"codice?"))</f>
        <v/>
      </c>
      <c r="E277" s="9" t="n"/>
      <c r="F277" s="9" t="n"/>
      <c r="G277" s="16" t="n"/>
      <c r="H277" s="9" t="n"/>
      <c r="I277" s="17">
        <f>IF(B277="","",IFERROR(INDEX(Impostazioni!$D$6:$D$25,MATCH(B277,Impostazioni!$B$6:$B$25,0)),0))</f>
        <v/>
      </c>
      <c r="J277" s="17">
        <f>IF(OR(G277="",I277=""),"",G277*I277)</f>
        <v/>
      </c>
      <c r="K277" s="17">
        <f>IF(OR(C277="",H277&lt;&gt;"Sì"),"",IFERROR(INDEX(Impostazioni!$F$30:$F$59,MATCH(C277,Impostazioni!$B$30:$B$59,0)),0))</f>
        <v/>
      </c>
      <c r="L277" s="17">
        <f>IF(OR(G277="",K277=""),"",G277*K277)</f>
        <v/>
      </c>
      <c r="M277" s="18">
        <f>IF(A277="","",WEEKNUM(A277,21))</f>
        <v/>
      </c>
    </row>
    <row r="278">
      <c r="A278" s="14" t="n"/>
      <c r="B278" s="9" t="n"/>
      <c r="C278" s="9" t="n"/>
      <c r="D278" s="15">
        <f>IF(C278="","",IFERROR(INDEX(Impostazioni!$C$30:$C$59,MATCH(C278,Impostazioni!$B$30:$B$59,0)),"codice?"))</f>
        <v/>
      </c>
      <c r="E278" s="9" t="n"/>
      <c r="F278" s="9" t="n"/>
      <c r="G278" s="16" t="n"/>
      <c r="H278" s="9" t="n"/>
      <c r="I278" s="17">
        <f>IF(B278="","",IFERROR(INDEX(Impostazioni!$D$6:$D$25,MATCH(B278,Impostazioni!$B$6:$B$25,0)),0))</f>
        <v/>
      </c>
      <c r="J278" s="17">
        <f>IF(OR(G278="",I278=""),"",G278*I278)</f>
        <v/>
      </c>
      <c r="K278" s="17">
        <f>IF(OR(C278="",H278&lt;&gt;"Sì"),"",IFERROR(INDEX(Impostazioni!$F$30:$F$59,MATCH(C278,Impostazioni!$B$30:$B$59,0)),0))</f>
        <v/>
      </c>
      <c r="L278" s="17">
        <f>IF(OR(G278="",K278=""),"",G278*K278)</f>
        <v/>
      </c>
      <c r="M278" s="18">
        <f>IF(A278="","",WEEKNUM(A278,21))</f>
        <v/>
      </c>
    </row>
    <row r="279">
      <c r="A279" s="14" t="n"/>
      <c r="B279" s="9" t="n"/>
      <c r="C279" s="9" t="n"/>
      <c r="D279" s="15">
        <f>IF(C279="","",IFERROR(INDEX(Impostazioni!$C$30:$C$59,MATCH(C279,Impostazioni!$B$30:$B$59,0)),"codice?"))</f>
        <v/>
      </c>
      <c r="E279" s="9" t="n"/>
      <c r="F279" s="9" t="n"/>
      <c r="G279" s="16" t="n"/>
      <c r="H279" s="9" t="n"/>
      <c r="I279" s="17">
        <f>IF(B279="","",IFERROR(INDEX(Impostazioni!$D$6:$D$25,MATCH(B279,Impostazioni!$B$6:$B$25,0)),0))</f>
        <v/>
      </c>
      <c r="J279" s="17">
        <f>IF(OR(G279="",I279=""),"",G279*I279)</f>
        <v/>
      </c>
      <c r="K279" s="17">
        <f>IF(OR(C279="",H279&lt;&gt;"Sì"),"",IFERROR(INDEX(Impostazioni!$F$30:$F$59,MATCH(C279,Impostazioni!$B$30:$B$59,0)),0))</f>
        <v/>
      </c>
      <c r="L279" s="17">
        <f>IF(OR(G279="",K279=""),"",G279*K279)</f>
        <v/>
      </c>
      <c r="M279" s="18">
        <f>IF(A279="","",WEEKNUM(A279,21))</f>
        <v/>
      </c>
    </row>
    <row r="280">
      <c r="A280" s="14" t="n"/>
      <c r="B280" s="9" t="n"/>
      <c r="C280" s="9" t="n"/>
      <c r="D280" s="15">
        <f>IF(C280="","",IFERROR(INDEX(Impostazioni!$C$30:$C$59,MATCH(C280,Impostazioni!$B$30:$B$59,0)),"codice?"))</f>
        <v/>
      </c>
      <c r="E280" s="9" t="n"/>
      <c r="F280" s="9" t="n"/>
      <c r="G280" s="16" t="n"/>
      <c r="H280" s="9" t="n"/>
      <c r="I280" s="17">
        <f>IF(B280="","",IFERROR(INDEX(Impostazioni!$D$6:$D$25,MATCH(B280,Impostazioni!$B$6:$B$25,0)),0))</f>
        <v/>
      </c>
      <c r="J280" s="17">
        <f>IF(OR(G280="",I280=""),"",G280*I280)</f>
        <v/>
      </c>
      <c r="K280" s="17">
        <f>IF(OR(C280="",H280&lt;&gt;"Sì"),"",IFERROR(INDEX(Impostazioni!$F$30:$F$59,MATCH(C280,Impostazioni!$B$30:$B$59,0)),0))</f>
        <v/>
      </c>
      <c r="L280" s="17">
        <f>IF(OR(G280="",K280=""),"",G280*K280)</f>
        <v/>
      </c>
      <c r="M280" s="18">
        <f>IF(A280="","",WEEKNUM(A280,21))</f>
        <v/>
      </c>
    </row>
    <row r="281">
      <c r="A281" s="14" t="n"/>
      <c r="B281" s="9" t="n"/>
      <c r="C281" s="9" t="n"/>
      <c r="D281" s="15">
        <f>IF(C281="","",IFERROR(INDEX(Impostazioni!$C$30:$C$59,MATCH(C281,Impostazioni!$B$30:$B$59,0)),"codice?"))</f>
        <v/>
      </c>
      <c r="E281" s="9" t="n"/>
      <c r="F281" s="9" t="n"/>
      <c r="G281" s="16" t="n"/>
      <c r="H281" s="9" t="n"/>
      <c r="I281" s="17">
        <f>IF(B281="","",IFERROR(INDEX(Impostazioni!$D$6:$D$25,MATCH(B281,Impostazioni!$B$6:$B$25,0)),0))</f>
        <v/>
      </c>
      <c r="J281" s="17">
        <f>IF(OR(G281="",I281=""),"",G281*I281)</f>
        <v/>
      </c>
      <c r="K281" s="17">
        <f>IF(OR(C281="",H281&lt;&gt;"Sì"),"",IFERROR(INDEX(Impostazioni!$F$30:$F$59,MATCH(C281,Impostazioni!$B$30:$B$59,0)),0))</f>
        <v/>
      </c>
      <c r="L281" s="17">
        <f>IF(OR(G281="",K281=""),"",G281*K281)</f>
        <v/>
      </c>
      <c r="M281" s="18">
        <f>IF(A281="","",WEEKNUM(A281,21))</f>
        <v/>
      </c>
    </row>
    <row r="282">
      <c r="A282" s="14" t="n"/>
      <c r="B282" s="9" t="n"/>
      <c r="C282" s="9" t="n"/>
      <c r="D282" s="15">
        <f>IF(C282="","",IFERROR(INDEX(Impostazioni!$C$30:$C$59,MATCH(C282,Impostazioni!$B$30:$B$59,0)),"codice?"))</f>
        <v/>
      </c>
      <c r="E282" s="9" t="n"/>
      <c r="F282" s="9" t="n"/>
      <c r="G282" s="16" t="n"/>
      <c r="H282" s="9" t="n"/>
      <c r="I282" s="17">
        <f>IF(B282="","",IFERROR(INDEX(Impostazioni!$D$6:$D$25,MATCH(B282,Impostazioni!$B$6:$B$25,0)),0))</f>
        <v/>
      </c>
      <c r="J282" s="17">
        <f>IF(OR(G282="",I282=""),"",G282*I282)</f>
        <v/>
      </c>
      <c r="K282" s="17">
        <f>IF(OR(C282="",H282&lt;&gt;"Sì"),"",IFERROR(INDEX(Impostazioni!$F$30:$F$59,MATCH(C282,Impostazioni!$B$30:$B$59,0)),0))</f>
        <v/>
      </c>
      <c r="L282" s="17">
        <f>IF(OR(G282="",K282=""),"",G282*K282)</f>
        <v/>
      </c>
      <c r="M282" s="18">
        <f>IF(A282="","",WEEKNUM(A282,21))</f>
        <v/>
      </c>
    </row>
    <row r="283">
      <c r="A283" s="14" t="n"/>
      <c r="B283" s="9" t="n"/>
      <c r="C283" s="9" t="n"/>
      <c r="D283" s="15">
        <f>IF(C283="","",IFERROR(INDEX(Impostazioni!$C$30:$C$59,MATCH(C283,Impostazioni!$B$30:$B$59,0)),"codice?"))</f>
        <v/>
      </c>
      <c r="E283" s="9" t="n"/>
      <c r="F283" s="9" t="n"/>
      <c r="G283" s="16" t="n"/>
      <c r="H283" s="9" t="n"/>
      <c r="I283" s="17">
        <f>IF(B283="","",IFERROR(INDEX(Impostazioni!$D$6:$D$25,MATCH(B283,Impostazioni!$B$6:$B$25,0)),0))</f>
        <v/>
      </c>
      <c r="J283" s="17">
        <f>IF(OR(G283="",I283=""),"",G283*I283)</f>
        <v/>
      </c>
      <c r="K283" s="17">
        <f>IF(OR(C283="",H283&lt;&gt;"Sì"),"",IFERROR(INDEX(Impostazioni!$F$30:$F$59,MATCH(C283,Impostazioni!$B$30:$B$59,0)),0))</f>
        <v/>
      </c>
      <c r="L283" s="17">
        <f>IF(OR(G283="",K283=""),"",G283*K283)</f>
        <v/>
      </c>
      <c r="M283" s="18">
        <f>IF(A283="","",WEEKNUM(A283,21))</f>
        <v/>
      </c>
    </row>
    <row r="284">
      <c r="A284" s="14" t="n"/>
      <c r="B284" s="9" t="n"/>
      <c r="C284" s="9" t="n"/>
      <c r="D284" s="15">
        <f>IF(C284="","",IFERROR(INDEX(Impostazioni!$C$30:$C$59,MATCH(C284,Impostazioni!$B$30:$B$59,0)),"codice?"))</f>
        <v/>
      </c>
      <c r="E284" s="9" t="n"/>
      <c r="F284" s="9" t="n"/>
      <c r="G284" s="16" t="n"/>
      <c r="H284" s="9" t="n"/>
      <c r="I284" s="17">
        <f>IF(B284="","",IFERROR(INDEX(Impostazioni!$D$6:$D$25,MATCH(B284,Impostazioni!$B$6:$B$25,0)),0))</f>
        <v/>
      </c>
      <c r="J284" s="17">
        <f>IF(OR(G284="",I284=""),"",G284*I284)</f>
        <v/>
      </c>
      <c r="K284" s="17">
        <f>IF(OR(C284="",H284&lt;&gt;"Sì"),"",IFERROR(INDEX(Impostazioni!$F$30:$F$59,MATCH(C284,Impostazioni!$B$30:$B$59,0)),0))</f>
        <v/>
      </c>
      <c r="L284" s="17">
        <f>IF(OR(G284="",K284=""),"",G284*K284)</f>
        <v/>
      </c>
      <c r="M284" s="18">
        <f>IF(A284="","",WEEKNUM(A284,21))</f>
        <v/>
      </c>
    </row>
    <row r="285">
      <c r="A285" s="14" t="n"/>
      <c r="B285" s="9" t="n"/>
      <c r="C285" s="9" t="n"/>
      <c r="D285" s="15">
        <f>IF(C285="","",IFERROR(INDEX(Impostazioni!$C$30:$C$59,MATCH(C285,Impostazioni!$B$30:$B$59,0)),"codice?"))</f>
        <v/>
      </c>
      <c r="E285" s="9" t="n"/>
      <c r="F285" s="9" t="n"/>
      <c r="G285" s="16" t="n"/>
      <c r="H285" s="9" t="n"/>
      <c r="I285" s="17">
        <f>IF(B285="","",IFERROR(INDEX(Impostazioni!$D$6:$D$25,MATCH(B285,Impostazioni!$B$6:$B$25,0)),0))</f>
        <v/>
      </c>
      <c r="J285" s="17">
        <f>IF(OR(G285="",I285=""),"",G285*I285)</f>
        <v/>
      </c>
      <c r="K285" s="17">
        <f>IF(OR(C285="",H285&lt;&gt;"Sì"),"",IFERROR(INDEX(Impostazioni!$F$30:$F$59,MATCH(C285,Impostazioni!$B$30:$B$59,0)),0))</f>
        <v/>
      </c>
      <c r="L285" s="17">
        <f>IF(OR(G285="",K285=""),"",G285*K285)</f>
        <v/>
      </c>
      <c r="M285" s="18">
        <f>IF(A285="","",WEEKNUM(A285,21))</f>
        <v/>
      </c>
    </row>
    <row r="286">
      <c r="A286" s="14" t="n"/>
      <c r="B286" s="9" t="n"/>
      <c r="C286" s="9" t="n"/>
      <c r="D286" s="15">
        <f>IF(C286="","",IFERROR(INDEX(Impostazioni!$C$30:$C$59,MATCH(C286,Impostazioni!$B$30:$B$59,0)),"codice?"))</f>
        <v/>
      </c>
      <c r="E286" s="9" t="n"/>
      <c r="F286" s="9" t="n"/>
      <c r="G286" s="16" t="n"/>
      <c r="H286" s="9" t="n"/>
      <c r="I286" s="17">
        <f>IF(B286="","",IFERROR(INDEX(Impostazioni!$D$6:$D$25,MATCH(B286,Impostazioni!$B$6:$B$25,0)),0))</f>
        <v/>
      </c>
      <c r="J286" s="17">
        <f>IF(OR(G286="",I286=""),"",G286*I286)</f>
        <v/>
      </c>
      <c r="K286" s="17">
        <f>IF(OR(C286="",H286&lt;&gt;"Sì"),"",IFERROR(INDEX(Impostazioni!$F$30:$F$59,MATCH(C286,Impostazioni!$B$30:$B$59,0)),0))</f>
        <v/>
      </c>
      <c r="L286" s="17">
        <f>IF(OR(G286="",K286=""),"",G286*K286)</f>
        <v/>
      </c>
      <c r="M286" s="18">
        <f>IF(A286="","",WEEKNUM(A286,21))</f>
        <v/>
      </c>
    </row>
    <row r="287">
      <c r="A287" s="14" t="n"/>
      <c r="B287" s="9" t="n"/>
      <c r="C287" s="9" t="n"/>
      <c r="D287" s="15">
        <f>IF(C287="","",IFERROR(INDEX(Impostazioni!$C$30:$C$59,MATCH(C287,Impostazioni!$B$30:$B$59,0)),"codice?"))</f>
        <v/>
      </c>
      <c r="E287" s="9" t="n"/>
      <c r="F287" s="9" t="n"/>
      <c r="G287" s="16" t="n"/>
      <c r="H287" s="9" t="n"/>
      <c r="I287" s="17">
        <f>IF(B287="","",IFERROR(INDEX(Impostazioni!$D$6:$D$25,MATCH(B287,Impostazioni!$B$6:$B$25,0)),0))</f>
        <v/>
      </c>
      <c r="J287" s="17">
        <f>IF(OR(G287="",I287=""),"",G287*I287)</f>
        <v/>
      </c>
      <c r="K287" s="17">
        <f>IF(OR(C287="",H287&lt;&gt;"Sì"),"",IFERROR(INDEX(Impostazioni!$F$30:$F$59,MATCH(C287,Impostazioni!$B$30:$B$59,0)),0))</f>
        <v/>
      </c>
      <c r="L287" s="17">
        <f>IF(OR(G287="",K287=""),"",G287*K287)</f>
        <v/>
      </c>
      <c r="M287" s="18">
        <f>IF(A287="","",WEEKNUM(A287,21))</f>
        <v/>
      </c>
    </row>
    <row r="288">
      <c r="A288" s="14" t="n"/>
      <c r="B288" s="9" t="n"/>
      <c r="C288" s="9" t="n"/>
      <c r="D288" s="15">
        <f>IF(C288="","",IFERROR(INDEX(Impostazioni!$C$30:$C$59,MATCH(C288,Impostazioni!$B$30:$B$59,0)),"codice?"))</f>
        <v/>
      </c>
      <c r="E288" s="9" t="n"/>
      <c r="F288" s="9" t="n"/>
      <c r="G288" s="16" t="n"/>
      <c r="H288" s="9" t="n"/>
      <c r="I288" s="17">
        <f>IF(B288="","",IFERROR(INDEX(Impostazioni!$D$6:$D$25,MATCH(B288,Impostazioni!$B$6:$B$25,0)),0))</f>
        <v/>
      </c>
      <c r="J288" s="17">
        <f>IF(OR(G288="",I288=""),"",G288*I288)</f>
        <v/>
      </c>
      <c r="K288" s="17">
        <f>IF(OR(C288="",H288&lt;&gt;"Sì"),"",IFERROR(INDEX(Impostazioni!$F$30:$F$59,MATCH(C288,Impostazioni!$B$30:$B$59,0)),0))</f>
        <v/>
      </c>
      <c r="L288" s="17">
        <f>IF(OR(G288="",K288=""),"",G288*K288)</f>
        <v/>
      </c>
      <c r="M288" s="18">
        <f>IF(A288="","",WEEKNUM(A288,21))</f>
        <v/>
      </c>
    </row>
    <row r="289">
      <c r="A289" s="14" t="n"/>
      <c r="B289" s="9" t="n"/>
      <c r="C289" s="9" t="n"/>
      <c r="D289" s="15">
        <f>IF(C289="","",IFERROR(INDEX(Impostazioni!$C$30:$C$59,MATCH(C289,Impostazioni!$B$30:$B$59,0)),"codice?"))</f>
        <v/>
      </c>
      <c r="E289" s="9" t="n"/>
      <c r="F289" s="9" t="n"/>
      <c r="G289" s="16" t="n"/>
      <c r="H289" s="9" t="n"/>
      <c r="I289" s="17">
        <f>IF(B289="","",IFERROR(INDEX(Impostazioni!$D$6:$D$25,MATCH(B289,Impostazioni!$B$6:$B$25,0)),0))</f>
        <v/>
      </c>
      <c r="J289" s="17">
        <f>IF(OR(G289="",I289=""),"",G289*I289)</f>
        <v/>
      </c>
      <c r="K289" s="17">
        <f>IF(OR(C289="",H289&lt;&gt;"Sì"),"",IFERROR(INDEX(Impostazioni!$F$30:$F$59,MATCH(C289,Impostazioni!$B$30:$B$59,0)),0))</f>
        <v/>
      </c>
      <c r="L289" s="17">
        <f>IF(OR(G289="",K289=""),"",G289*K289)</f>
        <v/>
      </c>
      <c r="M289" s="18">
        <f>IF(A289="","",WEEKNUM(A289,21))</f>
        <v/>
      </c>
    </row>
    <row r="290">
      <c r="A290" s="14" t="n"/>
      <c r="B290" s="9" t="n"/>
      <c r="C290" s="9" t="n"/>
      <c r="D290" s="15">
        <f>IF(C290="","",IFERROR(INDEX(Impostazioni!$C$30:$C$59,MATCH(C290,Impostazioni!$B$30:$B$59,0)),"codice?"))</f>
        <v/>
      </c>
      <c r="E290" s="9" t="n"/>
      <c r="F290" s="9" t="n"/>
      <c r="G290" s="16" t="n"/>
      <c r="H290" s="9" t="n"/>
      <c r="I290" s="17">
        <f>IF(B290="","",IFERROR(INDEX(Impostazioni!$D$6:$D$25,MATCH(B290,Impostazioni!$B$6:$B$25,0)),0))</f>
        <v/>
      </c>
      <c r="J290" s="17">
        <f>IF(OR(G290="",I290=""),"",G290*I290)</f>
        <v/>
      </c>
      <c r="K290" s="17">
        <f>IF(OR(C290="",H290&lt;&gt;"Sì"),"",IFERROR(INDEX(Impostazioni!$F$30:$F$59,MATCH(C290,Impostazioni!$B$30:$B$59,0)),0))</f>
        <v/>
      </c>
      <c r="L290" s="17">
        <f>IF(OR(G290="",K290=""),"",G290*K290)</f>
        <v/>
      </c>
      <c r="M290" s="18">
        <f>IF(A290="","",WEEKNUM(A290,21))</f>
        <v/>
      </c>
    </row>
    <row r="291">
      <c r="A291" s="14" t="n"/>
      <c r="B291" s="9" t="n"/>
      <c r="C291" s="9" t="n"/>
      <c r="D291" s="15">
        <f>IF(C291="","",IFERROR(INDEX(Impostazioni!$C$30:$C$59,MATCH(C291,Impostazioni!$B$30:$B$59,0)),"codice?"))</f>
        <v/>
      </c>
      <c r="E291" s="9" t="n"/>
      <c r="F291" s="9" t="n"/>
      <c r="G291" s="16" t="n"/>
      <c r="H291" s="9" t="n"/>
      <c r="I291" s="17">
        <f>IF(B291="","",IFERROR(INDEX(Impostazioni!$D$6:$D$25,MATCH(B291,Impostazioni!$B$6:$B$25,0)),0))</f>
        <v/>
      </c>
      <c r="J291" s="17">
        <f>IF(OR(G291="",I291=""),"",G291*I291)</f>
        <v/>
      </c>
      <c r="K291" s="17">
        <f>IF(OR(C291="",H291&lt;&gt;"Sì"),"",IFERROR(INDEX(Impostazioni!$F$30:$F$59,MATCH(C291,Impostazioni!$B$30:$B$59,0)),0))</f>
        <v/>
      </c>
      <c r="L291" s="17">
        <f>IF(OR(G291="",K291=""),"",G291*K291)</f>
        <v/>
      </c>
      <c r="M291" s="18">
        <f>IF(A291="","",WEEKNUM(A291,21))</f>
        <v/>
      </c>
    </row>
    <row r="292">
      <c r="A292" s="14" t="n"/>
      <c r="B292" s="9" t="n"/>
      <c r="C292" s="9" t="n"/>
      <c r="D292" s="15">
        <f>IF(C292="","",IFERROR(INDEX(Impostazioni!$C$30:$C$59,MATCH(C292,Impostazioni!$B$30:$B$59,0)),"codice?"))</f>
        <v/>
      </c>
      <c r="E292" s="9" t="n"/>
      <c r="F292" s="9" t="n"/>
      <c r="G292" s="16" t="n"/>
      <c r="H292" s="9" t="n"/>
      <c r="I292" s="17">
        <f>IF(B292="","",IFERROR(INDEX(Impostazioni!$D$6:$D$25,MATCH(B292,Impostazioni!$B$6:$B$25,0)),0))</f>
        <v/>
      </c>
      <c r="J292" s="17">
        <f>IF(OR(G292="",I292=""),"",G292*I292)</f>
        <v/>
      </c>
      <c r="K292" s="17">
        <f>IF(OR(C292="",H292&lt;&gt;"Sì"),"",IFERROR(INDEX(Impostazioni!$F$30:$F$59,MATCH(C292,Impostazioni!$B$30:$B$59,0)),0))</f>
        <v/>
      </c>
      <c r="L292" s="17">
        <f>IF(OR(G292="",K292=""),"",G292*K292)</f>
        <v/>
      </c>
      <c r="M292" s="18">
        <f>IF(A292="","",WEEKNUM(A292,21))</f>
        <v/>
      </c>
    </row>
    <row r="293">
      <c r="A293" s="14" t="n"/>
      <c r="B293" s="9" t="n"/>
      <c r="C293" s="9" t="n"/>
      <c r="D293" s="15">
        <f>IF(C293="","",IFERROR(INDEX(Impostazioni!$C$30:$C$59,MATCH(C293,Impostazioni!$B$30:$B$59,0)),"codice?"))</f>
        <v/>
      </c>
      <c r="E293" s="9" t="n"/>
      <c r="F293" s="9" t="n"/>
      <c r="G293" s="16" t="n"/>
      <c r="H293" s="9" t="n"/>
      <c r="I293" s="17">
        <f>IF(B293="","",IFERROR(INDEX(Impostazioni!$D$6:$D$25,MATCH(B293,Impostazioni!$B$6:$B$25,0)),0))</f>
        <v/>
      </c>
      <c r="J293" s="17">
        <f>IF(OR(G293="",I293=""),"",G293*I293)</f>
        <v/>
      </c>
      <c r="K293" s="17">
        <f>IF(OR(C293="",H293&lt;&gt;"Sì"),"",IFERROR(INDEX(Impostazioni!$F$30:$F$59,MATCH(C293,Impostazioni!$B$30:$B$59,0)),0))</f>
        <v/>
      </c>
      <c r="L293" s="17">
        <f>IF(OR(G293="",K293=""),"",G293*K293)</f>
        <v/>
      </c>
      <c r="M293" s="18">
        <f>IF(A293="","",WEEKNUM(A293,21))</f>
        <v/>
      </c>
    </row>
    <row r="294">
      <c r="A294" s="14" t="n"/>
      <c r="B294" s="9" t="n"/>
      <c r="C294" s="9" t="n"/>
      <c r="D294" s="15">
        <f>IF(C294="","",IFERROR(INDEX(Impostazioni!$C$30:$C$59,MATCH(C294,Impostazioni!$B$30:$B$59,0)),"codice?"))</f>
        <v/>
      </c>
      <c r="E294" s="9" t="n"/>
      <c r="F294" s="9" t="n"/>
      <c r="G294" s="16" t="n"/>
      <c r="H294" s="9" t="n"/>
      <c r="I294" s="17">
        <f>IF(B294="","",IFERROR(INDEX(Impostazioni!$D$6:$D$25,MATCH(B294,Impostazioni!$B$6:$B$25,0)),0))</f>
        <v/>
      </c>
      <c r="J294" s="17">
        <f>IF(OR(G294="",I294=""),"",G294*I294)</f>
        <v/>
      </c>
      <c r="K294" s="17">
        <f>IF(OR(C294="",H294&lt;&gt;"Sì"),"",IFERROR(INDEX(Impostazioni!$F$30:$F$59,MATCH(C294,Impostazioni!$B$30:$B$59,0)),0))</f>
        <v/>
      </c>
      <c r="L294" s="17">
        <f>IF(OR(G294="",K294=""),"",G294*K294)</f>
        <v/>
      </c>
      <c r="M294" s="18">
        <f>IF(A294="","",WEEKNUM(A294,21))</f>
        <v/>
      </c>
    </row>
    <row r="295">
      <c r="A295" s="14" t="n"/>
      <c r="B295" s="9" t="n"/>
      <c r="C295" s="9" t="n"/>
      <c r="D295" s="15">
        <f>IF(C295="","",IFERROR(INDEX(Impostazioni!$C$30:$C$59,MATCH(C295,Impostazioni!$B$30:$B$59,0)),"codice?"))</f>
        <v/>
      </c>
      <c r="E295" s="9" t="n"/>
      <c r="F295" s="9" t="n"/>
      <c r="G295" s="16" t="n"/>
      <c r="H295" s="9" t="n"/>
      <c r="I295" s="17">
        <f>IF(B295="","",IFERROR(INDEX(Impostazioni!$D$6:$D$25,MATCH(B295,Impostazioni!$B$6:$B$25,0)),0))</f>
        <v/>
      </c>
      <c r="J295" s="17">
        <f>IF(OR(G295="",I295=""),"",G295*I295)</f>
        <v/>
      </c>
      <c r="K295" s="17">
        <f>IF(OR(C295="",H295&lt;&gt;"Sì"),"",IFERROR(INDEX(Impostazioni!$F$30:$F$59,MATCH(C295,Impostazioni!$B$30:$B$59,0)),0))</f>
        <v/>
      </c>
      <c r="L295" s="17">
        <f>IF(OR(G295="",K295=""),"",G295*K295)</f>
        <v/>
      </c>
      <c r="M295" s="18">
        <f>IF(A295="","",WEEKNUM(A295,21))</f>
        <v/>
      </c>
    </row>
    <row r="296">
      <c r="A296" s="14" t="n"/>
      <c r="B296" s="9" t="n"/>
      <c r="C296" s="9" t="n"/>
      <c r="D296" s="15">
        <f>IF(C296="","",IFERROR(INDEX(Impostazioni!$C$30:$C$59,MATCH(C296,Impostazioni!$B$30:$B$59,0)),"codice?"))</f>
        <v/>
      </c>
      <c r="E296" s="9" t="n"/>
      <c r="F296" s="9" t="n"/>
      <c r="G296" s="16" t="n"/>
      <c r="H296" s="9" t="n"/>
      <c r="I296" s="17">
        <f>IF(B296="","",IFERROR(INDEX(Impostazioni!$D$6:$D$25,MATCH(B296,Impostazioni!$B$6:$B$25,0)),0))</f>
        <v/>
      </c>
      <c r="J296" s="17">
        <f>IF(OR(G296="",I296=""),"",G296*I296)</f>
        <v/>
      </c>
      <c r="K296" s="17">
        <f>IF(OR(C296="",H296&lt;&gt;"Sì"),"",IFERROR(INDEX(Impostazioni!$F$30:$F$59,MATCH(C296,Impostazioni!$B$30:$B$59,0)),0))</f>
        <v/>
      </c>
      <c r="L296" s="17">
        <f>IF(OR(G296="",K296=""),"",G296*K296)</f>
        <v/>
      </c>
      <c r="M296" s="18">
        <f>IF(A296="","",WEEKNUM(A296,21))</f>
        <v/>
      </c>
    </row>
    <row r="297">
      <c r="A297" s="14" t="n"/>
      <c r="B297" s="9" t="n"/>
      <c r="C297" s="9" t="n"/>
      <c r="D297" s="15">
        <f>IF(C297="","",IFERROR(INDEX(Impostazioni!$C$30:$C$59,MATCH(C297,Impostazioni!$B$30:$B$59,0)),"codice?"))</f>
        <v/>
      </c>
      <c r="E297" s="9" t="n"/>
      <c r="F297" s="9" t="n"/>
      <c r="G297" s="16" t="n"/>
      <c r="H297" s="9" t="n"/>
      <c r="I297" s="17">
        <f>IF(B297="","",IFERROR(INDEX(Impostazioni!$D$6:$D$25,MATCH(B297,Impostazioni!$B$6:$B$25,0)),0))</f>
        <v/>
      </c>
      <c r="J297" s="17">
        <f>IF(OR(G297="",I297=""),"",G297*I297)</f>
        <v/>
      </c>
      <c r="K297" s="17">
        <f>IF(OR(C297="",H297&lt;&gt;"Sì"),"",IFERROR(INDEX(Impostazioni!$F$30:$F$59,MATCH(C297,Impostazioni!$B$30:$B$59,0)),0))</f>
        <v/>
      </c>
      <c r="L297" s="17">
        <f>IF(OR(G297="",K297=""),"",G297*K297)</f>
        <v/>
      </c>
      <c r="M297" s="18">
        <f>IF(A297="","",WEEKNUM(A297,21))</f>
        <v/>
      </c>
    </row>
    <row r="298">
      <c r="A298" s="14" t="n"/>
      <c r="B298" s="9" t="n"/>
      <c r="C298" s="9" t="n"/>
      <c r="D298" s="15">
        <f>IF(C298="","",IFERROR(INDEX(Impostazioni!$C$30:$C$59,MATCH(C298,Impostazioni!$B$30:$B$59,0)),"codice?"))</f>
        <v/>
      </c>
      <c r="E298" s="9" t="n"/>
      <c r="F298" s="9" t="n"/>
      <c r="G298" s="16" t="n"/>
      <c r="H298" s="9" t="n"/>
      <c r="I298" s="17">
        <f>IF(B298="","",IFERROR(INDEX(Impostazioni!$D$6:$D$25,MATCH(B298,Impostazioni!$B$6:$B$25,0)),0))</f>
        <v/>
      </c>
      <c r="J298" s="17">
        <f>IF(OR(G298="",I298=""),"",G298*I298)</f>
        <v/>
      </c>
      <c r="K298" s="17">
        <f>IF(OR(C298="",H298&lt;&gt;"Sì"),"",IFERROR(INDEX(Impostazioni!$F$30:$F$59,MATCH(C298,Impostazioni!$B$30:$B$59,0)),0))</f>
        <v/>
      </c>
      <c r="L298" s="17">
        <f>IF(OR(G298="",K298=""),"",G298*K298)</f>
        <v/>
      </c>
      <c r="M298" s="18">
        <f>IF(A298="","",WEEKNUM(A298,21))</f>
        <v/>
      </c>
    </row>
    <row r="299">
      <c r="A299" s="14" t="n"/>
      <c r="B299" s="9" t="n"/>
      <c r="C299" s="9" t="n"/>
      <c r="D299" s="15">
        <f>IF(C299="","",IFERROR(INDEX(Impostazioni!$C$30:$C$59,MATCH(C299,Impostazioni!$B$30:$B$59,0)),"codice?"))</f>
        <v/>
      </c>
      <c r="E299" s="9" t="n"/>
      <c r="F299" s="9" t="n"/>
      <c r="G299" s="16" t="n"/>
      <c r="H299" s="9" t="n"/>
      <c r="I299" s="17">
        <f>IF(B299="","",IFERROR(INDEX(Impostazioni!$D$6:$D$25,MATCH(B299,Impostazioni!$B$6:$B$25,0)),0))</f>
        <v/>
      </c>
      <c r="J299" s="17">
        <f>IF(OR(G299="",I299=""),"",G299*I299)</f>
        <v/>
      </c>
      <c r="K299" s="17">
        <f>IF(OR(C299="",H299&lt;&gt;"Sì"),"",IFERROR(INDEX(Impostazioni!$F$30:$F$59,MATCH(C299,Impostazioni!$B$30:$B$59,0)),0))</f>
        <v/>
      </c>
      <c r="L299" s="17">
        <f>IF(OR(G299="",K299=""),"",G299*K299)</f>
        <v/>
      </c>
      <c r="M299" s="18">
        <f>IF(A299="","",WEEKNUM(A299,21))</f>
        <v/>
      </c>
    </row>
    <row r="300">
      <c r="A300" s="14" t="n"/>
      <c r="B300" s="9" t="n"/>
      <c r="C300" s="9" t="n"/>
      <c r="D300" s="15">
        <f>IF(C300="","",IFERROR(INDEX(Impostazioni!$C$30:$C$59,MATCH(C300,Impostazioni!$B$30:$B$59,0)),"codice?"))</f>
        <v/>
      </c>
      <c r="E300" s="9" t="n"/>
      <c r="F300" s="9" t="n"/>
      <c r="G300" s="16" t="n"/>
      <c r="H300" s="9" t="n"/>
      <c r="I300" s="17">
        <f>IF(B300="","",IFERROR(INDEX(Impostazioni!$D$6:$D$25,MATCH(B300,Impostazioni!$B$6:$B$25,0)),0))</f>
        <v/>
      </c>
      <c r="J300" s="17">
        <f>IF(OR(G300="",I300=""),"",G300*I300)</f>
        <v/>
      </c>
      <c r="K300" s="17">
        <f>IF(OR(C300="",H300&lt;&gt;"Sì"),"",IFERROR(INDEX(Impostazioni!$F$30:$F$59,MATCH(C300,Impostazioni!$B$30:$B$59,0)),0))</f>
        <v/>
      </c>
      <c r="L300" s="17">
        <f>IF(OR(G300="",K300=""),"",G300*K300)</f>
        <v/>
      </c>
      <c r="M300" s="18">
        <f>IF(A300="","",WEEKNUM(A300,21))</f>
        <v/>
      </c>
    </row>
    <row r="301">
      <c r="A301" s="14" t="n"/>
      <c r="B301" s="9" t="n"/>
      <c r="C301" s="9" t="n"/>
      <c r="D301" s="15">
        <f>IF(C301="","",IFERROR(INDEX(Impostazioni!$C$30:$C$59,MATCH(C301,Impostazioni!$B$30:$B$59,0)),"codice?"))</f>
        <v/>
      </c>
      <c r="E301" s="9" t="n"/>
      <c r="F301" s="9" t="n"/>
      <c r="G301" s="16" t="n"/>
      <c r="H301" s="9" t="n"/>
      <c r="I301" s="17">
        <f>IF(B301="","",IFERROR(INDEX(Impostazioni!$D$6:$D$25,MATCH(B301,Impostazioni!$B$6:$B$25,0)),0))</f>
        <v/>
      </c>
      <c r="J301" s="17">
        <f>IF(OR(G301="",I301=""),"",G301*I301)</f>
        <v/>
      </c>
      <c r="K301" s="17">
        <f>IF(OR(C301="",H301&lt;&gt;"Sì"),"",IFERROR(INDEX(Impostazioni!$F$30:$F$59,MATCH(C301,Impostazioni!$B$30:$B$59,0)),0))</f>
        <v/>
      </c>
      <c r="L301" s="17">
        <f>IF(OR(G301="",K301=""),"",G301*K301)</f>
        <v/>
      </c>
      <c r="M301" s="18">
        <f>IF(A301="","",WEEKNUM(A301,21))</f>
        <v/>
      </c>
    </row>
    <row r="302">
      <c r="A302" s="14" t="n"/>
      <c r="B302" s="9" t="n"/>
      <c r="C302" s="9" t="n"/>
      <c r="D302" s="15">
        <f>IF(C302="","",IFERROR(INDEX(Impostazioni!$C$30:$C$59,MATCH(C302,Impostazioni!$B$30:$B$59,0)),"codice?"))</f>
        <v/>
      </c>
      <c r="E302" s="9" t="n"/>
      <c r="F302" s="9" t="n"/>
      <c r="G302" s="16" t="n"/>
      <c r="H302" s="9" t="n"/>
      <c r="I302" s="17">
        <f>IF(B302="","",IFERROR(INDEX(Impostazioni!$D$6:$D$25,MATCH(B302,Impostazioni!$B$6:$B$25,0)),0))</f>
        <v/>
      </c>
      <c r="J302" s="17">
        <f>IF(OR(G302="",I302=""),"",G302*I302)</f>
        <v/>
      </c>
      <c r="K302" s="17">
        <f>IF(OR(C302="",H302&lt;&gt;"Sì"),"",IFERROR(INDEX(Impostazioni!$F$30:$F$59,MATCH(C302,Impostazioni!$B$30:$B$59,0)),0))</f>
        <v/>
      </c>
      <c r="L302" s="17">
        <f>IF(OR(G302="",K302=""),"",G302*K302)</f>
        <v/>
      </c>
      <c r="M302" s="18">
        <f>IF(A302="","",WEEKNUM(A302,21))</f>
        <v/>
      </c>
    </row>
    <row r="303">
      <c r="A303" s="14" t="n"/>
      <c r="B303" s="9" t="n"/>
      <c r="C303" s="9" t="n"/>
      <c r="D303" s="15">
        <f>IF(C303="","",IFERROR(INDEX(Impostazioni!$C$30:$C$59,MATCH(C303,Impostazioni!$B$30:$B$59,0)),"codice?"))</f>
        <v/>
      </c>
      <c r="E303" s="9" t="n"/>
      <c r="F303" s="9" t="n"/>
      <c r="G303" s="16" t="n"/>
      <c r="H303" s="9" t="n"/>
      <c r="I303" s="17">
        <f>IF(B303="","",IFERROR(INDEX(Impostazioni!$D$6:$D$25,MATCH(B303,Impostazioni!$B$6:$B$25,0)),0))</f>
        <v/>
      </c>
      <c r="J303" s="17">
        <f>IF(OR(G303="",I303=""),"",G303*I303)</f>
        <v/>
      </c>
      <c r="K303" s="17">
        <f>IF(OR(C303="",H303&lt;&gt;"Sì"),"",IFERROR(INDEX(Impostazioni!$F$30:$F$59,MATCH(C303,Impostazioni!$B$30:$B$59,0)),0))</f>
        <v/>
      </c>
      <c r="L303" s="17">
        <f>IF(OR(G303="",K303=""),"",G303*K303)</f>
        <v/>
      </c>
      <c r="M303" s="18">
        <f>IF(A303="","",WEEKNUM(A303,21))</f>
        <v/>
      </c>
    </row>
    <row r="304">
      <c r="A304" s="14" t="n"/>
      <c r="B304" s="9" t="n"/>
      <c r="C304" s="9" t="n"/>
      <c r="D304" s="15">
        <f>IF(C304="","",IFERROR(INDEX(Impostazioni!$C$30:$C$59,MATCH(C304,Impostazioni!$B$30:$B$59,0)),"codice?"))</f>
        <v/>
      </c>
      <c r="E304" s="9" t="n"/>
      <c r="F304" s="9" t="n"/>
      <c r="G304" s="16" t="n"/>
      <c r="H304" s="9" t="n"/>
      <c r="I304" s="17">
        <f>IF(B304="","",IFERROR(INDEX(Impostazioni!$D$6:$D$25,MATCH(B304,Impostazioni!$B$6:$B$25,0)),0))</f>
        <v/>
      </c>
      <c r="J304" s="17">
        <f>IF(OR(G304="",I304=""),"",G304*I304)</f>
        <v/>
      </c>
      <c r="K304" s="17">
        <f>IF(OR(C304="",H304&lt;&gt;"Sì"),"",IFERROR(INDEX(Impostazioni!$F$30:$F$59,MATCH(C304,Impostazioni!$B$30:$B$59,0)),0))</f>
        <v/>
      </c>
      <c r="L304" s="17">
        <f>IF(OR(G304="",K304=""),"",G304*K304)</f>
        <v/>
      </c>
      <c r="M304" s="18">
        <f>IF(A304="","",WEEKNUM(A304,21))</f>
        <v/>
      </c>
    </row>
    <row r="305">
      <c r="A305" s="14" t="n"/>
      <c r="B305" s="9" t="n"/>
      <c r="C305" s="9" t="n"/>
      <c r="D305" s="15">
        <f>IF(C305="","",IFERROR(INDEX(Impostazioni!$C$30:$C$59,MATCH(C305,Impostazioni!$B$30:$B$59,0)),"codice?"))</f>
        <v/>
      </c>
      <c r="E305" s="9" t="n"/>
      <c r="F305" s="9" t="n"/>
      <c r="G305" s="16" t="n"/>
      <c r="H305" s="9" t="n"/>
      <c r="I305" s="17">
        <f>IF(B305="","",IFERROR(INDEX(Impostazioni!$D$6:$D$25,MATCH(B305,Impostazioni!$B$6:$B$25,0)),0))</f>
        <v/>
      </c>
      <c r="J305" s="17">
        <f>IF(OR(G305="",I305=""),"",G305*I305)</f>
        <v/>
      </c>
      <c r="K305" s="17">
        <f>IF(OR(C305="",H305&lt;&gt;"Sì"),"",IFERROR(INDEX(Impostazioni!$F$30:$F$59,MATCH(C305,Impostazioni!$B$30:$B$59,0)),0))</f>
        <v/>
      </c>
      <c r="L305" s="17">
        <f>IF(OR(G305="",K305=""),"",G305*K305)</f>
        <v/>
      </c>
      <c r="M305" s="18">
        <f>IF(A305="","",WEEKNUM(A305,21))</f>
        <v/>
      </c>
    </row>
    <row r="306">
      <c r="A306" s="14" t="n"/>
      <c r="B306" s="9" t="n"/>
      <c r="C306" s="9" t="n"/>
      <c r="D306" s="15">
        <f>IF(C306="","",IFERROR(INDEX(Impostazioni!$C$30:$C$59,MATCH(C306,Impostazioni!$B$30:$B$59,0)),"codice?"))</f>
        <v/>
      </c>
      <c r="E306" s="9" t="n"/>
      <c r="F306" s="9" t="n"/>
      <c r="G306" s="16" t="n"/>
      <c r="H306" s="9" t="n"/>
      <c r="I306" s="17">
        <f>IF(B306="","",IFERROR(INDEX(Impostazioni!$D$6:$D$25,MATCH(B306,Impostazioni!$B$6:$B$25,0)),0))</f>
        <v/>
      </c>
      <c r="J306" s="17">
        <f>IF(OR(G306="",I306=""),"",G306*I306)</f>
        <v/>
      </c>
      <c r="K306" s="17">
        <f>IF(OR(C306="",H306&lt;&gt;"Sì"),"",IFERROR(INDEX(Impostazioni!$F$30:$F$59,MATCH(C306,Impostazioni!$B$30:$B$59,0)),0))</f>
        <v/>
      </c>
      <c r="L306" s="17">
        <f>IF(OR(G306="",K306=""),"",G306*K306)</f>
        <v/>
      </c>
      <c r="M306" s="18">
        <f>IF(A306="","",WEEKNUM(A306,21))</f>
        <v/>
      </c>
    </row>
    <row r="307">
      <c r="A307" s="14" t="n"/>
      <c r="B307" s="9" t="n"/>
      <c r="C307" s="9" t="n"/>
      <c r="D307" s="15">
        <f>IF(C307="","",IFERROR(INDEX(Impostazioni!$C$30:$C$59,MATCH(C307,Impostazioni!$B$30:$B$59,0)),"codice?"))</f>
        <v/>
      </c>
      <c r="E307" s="9" t="n"/>
      <c r="F307" s="9" t="n"/>
      <c r="G307" s="16" t="n"/>
      <c r="H307" s="9" t="n"/>
      <c r="I307" s="17">
        <f>IF(B307="","",IFERROR(INDEX(Impostazioni!$D$6:$D$25,MATCH(B307,Impostazioni!$B$6:$B$25,0)),0))</f>
        <v/>
      </c>
      <c r="J307" s="17">
        <f>IF(OR(G307="",I307=""),"",G307*I307)</f>
        <v/>
      </c>
      <c r="K307" s="17">
        <f>IF(OR(C307="",H307&lt;&gt;"Sì"),"",IFERROR(INDEX(Impostazioni!$F$30:$F$59,MATCH(C307,Impostazioni!$B$30:$B$59,0)),0))</f>
        <v/>
      </c>
      <c r="L307" s="17">
        <f>IF(OR(G307="",K307=""),"",G307*K307)</f>
        <v/>
      </c>
      <c r="M307" s="18">
        <f>IF(A307="","",WEEKNUM(A307,21))</f>
        <v/>
      </c>
    </row>
    <row r="308">
      <c r="A308" s="14" t="n"/>
      <c r="B308" s="9" t="n"/>
      <c r="C308" s="9" t="n"/>
      <c r="D308" s="15">
        <f>IF(C308="","",IFERROR(INDEX(Impostazioni!$C$30:$C$59,MATCH(C308,Impostazioni!$B$30:$B$59,0)),"codice?"))</f>
        <v/>
      </c>
      <c r="E308" s="9" t="n"/>
      <c r="F308" s="9" t="n"/>
      <c r="G308" s="16" t="n"/>
      <c r="H308" s="9" t="n"/>
      <c r="I308" s="17">
        <f>IF(B308="","",IFERROR(INDEX(Impostazioni!$D$6:$D$25,MATCH(B308,Impostazioni!$B$6:$B$25,0)),0))</f>
        <v/>
      </c>
      <c r="J308" s="17">
        <f>IF(OR(G308="",I308=""),"",G308*I308)</f>
        <v/>
      </c>
      <c r="K308" s="17">
        <f>IF(OR(C308="",H308&lt;&gt;"Sì"),"",IFERROR(INDEX(Impostazioni!$F$30:$F$59,MATCH(C308,Impostazioni!$B$30:$B$59,0)),0))</f>
        <v/>
      </c>
      <c r="L308" s="17">
        <f>IF(OR(G308="",K308=""),"",G308*K308)</f>
        <v/>
      </c>
      <c r="M308" s="18">
        <f>IF(A308="","",WEEKNUM(A308,21))</f>
        <v/>
      </c>
    </row>
    <row r="309">
      <c r="A309" s="14" t="n"/>
      <c r="B309" s="9" t="n"/>
      <c r="C309" s="9" t="n"/>
      <c r="D309" s="15">
        <f>IF(C309="","",IFERROR(INDEX(Impostazioni!$C$30:$C$59,MATCH(C309,Impostazioni!$B$30:$B$59,0)),"codice?"))</f>
        <v/>
      </c>
      <c r="E309" s="9" t="n"/>
      <c r="F309" s="9" t="n"/>
      <c r="G309" s="16" t="n"/>
      <c r="H309" s="9" t="n"/>
      <c r="I309" s="17">
        <f>IF(B309="","",IFERROR(INDEX(Impostazioni!$D$6:$D$25,MATCH(B309,Impostazioni!$B$6:$B$25,0)),0))</f>
        <v/>
      </c>
      <c r="J309" s="17">
        <f>IF(OR(G309="",I309=""),"",G309*I309)</f>
        <v/>
      </c>
      <c r="K309" s="17">
        <f>IF(OR(C309="",H309&lt;&gt;"Sì"),"",IFERROR(INDEX(Impostazioni!$F$30:$F$59,MATCH(C309,Impostazioni!$B$30:$B$59,0)),0))</f>
        <v/>
      </c>
      <c r="L309" s="17">
        <f>IF(OR(G309="",K309=""),"",G309*K309)</f>
        <v/>
      </c>
      <c r="M309" s="18">
        <f>IF(A309="","",WEEKNUM(A309,21))</f>
        <v/>
      </c>
    </row>
    <row r="310">
      <c r="A310" s="14" t="n"/>
      <c r="B310" s="9" t="n"/>
      <c r="C310" s="9" t="n"/>
      <c r="D310" s="15">
        <f>IF(C310="","",IFERROR(INDEX(Impostazioni!$C$30:$C$59,MATCH(C310,Impostazioni!$B$30:$B$59,0)),"codice?"))</f>
        <v/>
      </c>
      <c r="E310" s="9" t="n"/>
      <c r="F310" s="9" t="n"/>
      <c r="G310" s="16" t="n"/>
      <c r="H310" s="9" t="n"/>
      <c r="I310" s="17">
        <f>IF(B310="","",IFERROR(INDEX(Impostazioni!$D$6:$D$25,MATCH(B310,Impostazioni!$B$6:$B$25,0)),0))</f>
        <v/>
      </c>
      <c r="J310" s="17">
        <f>IF(OR(G310="",I310=""),"",G310*I310)</f>
        <v/>
      </c>
      <c r="K310" s="17">
        <f>IF(OR(C310="",H310&lt;&gt;"Sì"),"",IFERROR(INDEX(Impostazioni!$F$30:$F$59,MATCH(C310,Impostazioni!$B$30:$B$59,0)),0))</f>
        <v/>
      </c>
      <c r="L310" s="17">
        <f>IF(OR(G310="",K310=""),"",G310*K310)</f>
        <v/>
      </c>
      <c r="M310" s="18">
        <f>IF(A310="","",WEEKNUM(A310,21))</f>
        <v/>
      </c>
    </row>
    <row r="311">
      <c r="A311" s="14" t="n"/>
      <c r="B311" s="9" t="n"/>
      <c r="C311" s="9" t="n"/>
      <c r="D311" s="15">
        <f>IF(C311="","",IFERROR(INDEX(Impostazioni!$C$30:$C$59,MATCH(C311,Impostazioni!$B$30:$B$59,0)),"codice?"))</f>
        <v/>
      </c>
      <c r="E311" s="9" t="n"/>
      <c r="F311" s="9" t="n"/>
      <c r="G311" s="16" t="n"/>
      <c r="H311" s="9" t="n"/>
      <c r="I311" s="17">
        <f>IF(B311="","",IFERROR(INDEX(Impostazioni!$D$6:$D$25,MATCH(B311,Impostazioni!$B$6:$B$25,0)),0))</f>
        <v/>
      </c>
      <c r="J311" s="17">
        <f>IF(OR(G311="",I311=""),"",G311*I311)</f>
        <v/>
      </c>
      <c r="K311" s="17">
        <f>IF(OR(C311="",H311&lt;&gt;"Sì"),"",IFERROR(INDEX(Impostazioni!$F$30:$F$59,MATCH(C311,Impostazioni!$B$30:$B$59,0)),0))</f>
        <v/>
      </c>
      <c r="L311" s="17">
        <f>IF(OR(G311="",K311=""),"",G311*K311)</f>
        <v/>
      </c>
      <c r="M311" s="18">
        <f>IF(A311="","",WEEKNUM(A311,21))</f>
        <v/>
      </c>
    </row>
    <row r="312">
      <c r="A312" s="14" t="n"/>
      <c r="B312" s="9" t="n"/>
      <c r="C312" s="9" t="n"/>
      <c r="D312" s="15">
        <f>IF(C312="","",IFERROR(INDEX(Impostazioni!$C$30:$C$59,MATCH(C312,Impostazioni!$B$30:$B$59,0)),"codice?"))</f>
        <v/>
      </c>
      <c r="E312" s="9" t="n"/>
      <c r="F312" s="9" t="n"/>
      <c r="G312" s="16" t="n"/>
      <c r="H312" s="9" t="n"/>
      <c r="I312" s="17">
        <f>IF(B312="","",IFERROR(INDEX(Impostazioni!$D$6:$D$25,MATCH(B312,Impostazioni!$B$6:$B$25,0)),0))</f>
        <v/>
      </c>
      <c r="J312" s="17">
        <f>IF(OR(G312="",I312=""),"",G312*I312)</f>
        <v/>
      </c>
      <c r="K312" s="17">
        <f>IF(OR(C312="",H312&lt;&gt;"Sì"),"",IFERROR(INDEX(Impostazioni!$F$30:$F$59,MATCH(C312,Impostazioni!$B$30:$B$59,0)),0))</f>
        <v/>
      </c>
      <c r="L312" s="17">
        <f>IF(OR(G312="",K312=""),"",G312*K312)</f>
        <v/>
      </c>
      <c r="M312" s="18">
        <f>IF(A312="","",WEEKNUM(A312,21))</f>
        <v/>
      </c>
    </row>
    <row r="313">
      <c r="A313" s="14" t="n"/>
      <c r="B313" s="9" t="n"/>
      <c r="C313" s="9" t="n"/>
      <c r="D313" s="15">
        <f>IF(C313="","",IFERROR(INDEX(Impostazioni!$C$30:$C$59,MATCH(C313,Impostazioni!$B$30:$B$59,0)),"codice?"))</f>
        <v/>
      </c>
      <c r="E313" s="9" t="n"/>
      <c r="F313" s="9" t="n"/>
      <c r="G313" s="16" t="n"/>
      <c r="H313" s="9" t="n"/>
      <c r="I313" s="17">
        <f>IF(B313="","",IFERROR(INDEX(Impostazioni!$D$6:$D$25,MATCH(B313,Impostazioni!$B$6:$B$25,0)),0))</f>
        <v/>
      </c>
      <c r="J313" s="17">
        <f>IF(OR(G313="",I313=""),"",G313*I313)</f>
        <v/>
      </c>
      <c r="K313" s="17">
        <f>IF(OR(C313="",H313&lt;&gt;"Sì"),"",IFERROR(INDEX(Impostazioni!$F$30:$F$59,MATCH(C313,Impostazioni!$B$30:$B$59,0)),0))</f>
        <v/>
      </c>
      <c r="L313" s="17">
        <f>IF(OR(G313="",K313=""),"",G313*K313)</f>
        <v/>
      </c>
      <c r="M313" s="18">
        <f>IF(A313="","",WEEKNUM(A313,21))</f>
        <v/>
      </c>
    </row>
    <row r="314">
      <c r="A314" s="14" t="n"/>
      <c r="B314" s="9" t="n"/>
      <c r="C314" s="9" t="n"/>
      <c r="D314" s="15">
        <f>IF(C314="","",IFERROR(INDEX(Impostazioni!$C$30:$C$59,MATCH(C314,Impostazioni!$B$30:$B$59,0)),"codice?"))</f>
        <v/>
      </c>
      <c r="E314" s="9" t="n"/>
      <c r="F314" s="9" t="n"/>
      <c r="G314" s="16" t="n"/>
      <c r="H314" s="9" t="n"/>
      <c r="I314" s="17">
        <f>IF(B314="","",IFERROR(INDEX(Impostazioni!$D$6:$D$25,MATCH(B314,Impostazioni!$B$6:$B$25,0)),0))</f>
        <v/>
      </c>
      <c r="J314" s="17">
        <f>IF(OR(G314="",I314=""),"",G314*I314)</f>
        <v/>
      </c>
      <c r="K314" s="17">
        <f>IF(OR(C314="",H314&lt;&gt;"Sì"),"",IFERROR(INDEX(Impostazioni!$F$30:$F$59,MATCH(C314,Impostazioni!$B$30:$B$59,0)),0))</f>
        <v/>
      </c>
      <c r="L314" s="17">
        <f>IF(OR(G314="",K314=""),"",G314*K314)</f>
        <v/>
      </c>
      <c r="M314" s="18">
        <f>IF(A314="","",WEEKNUM(A314,21))</f>
        <v/>
      </c>
    </row>
    <row r="315">
      <c r="A315" s="14" t="n"/>
      <c r="B315" s="9" t="n"/>
      <c r="C315" s="9" t="n"/>
      <c r="D315" s="15">
        <f>IF(C315="","",IFERROR(INDEX(Impostazioni!$C$30:$C$59,MATCH(C315,Impostazioni!$B$30:$B$59,0)),"codice?"))</f>
        <v/>
      </c>
      <c r="E315" s="9" t="n"/>
      <c r="F315" s="9" t="n"/>
      <c r="G315" s="16" t="n"/>
      <c r="H315" s="9" t="n"/>
      <c r="I315" s="17">
        <f>IF(B315="","",IFERROR(INDEX(Impostazioni!$D$6:$D$25,MATCH(B315,Impostazioni!$B$6:$B$25,0)),0))</f>
        <v/>
      </c>
      <c r="J315" s="17">
        <f>IF(OR(G315="",I315=""),"",G315*I315)</f>
        <v/>
      </c>
      <c r="K315" s="17">
        <f>IF(OR(C315="",H315&lt;&gt;"Sì"),"",IFERROR(INDEX(Impostazioni!$F$30:$F$59,MATCH(C315,Impostazioni!$B$30:$B$59,0)),0))</f>
        <v/>
      </c>
      <c r="L315" s="17">
        <f>IF(OR(G315="",K315=""),"",G315*K315)</f>
        <v/>
      </c>
      <c r="M315" s="18">
        <f>IF(A315="","",WEEKNUM(A315,21))</f>
        <v/>
      </c>
    </row>
    <row r="316">
      <c r="A316" s="14" t="n"/>
      <c r="B316" s="9" t="n"/>
      <c r="C316" s="9" t="n"/>
      <c r="D316" s="15">
        <f>IF(C316="","",IFERROR(INDEX(Impostazioni!$C$30:$C$59,MATCH(C316,Impostazioni!$B$30:$B$59,0)),"codice?"))</f>
        <v/>
      </c>
      <c r="E316" s="9" t="n"/>
      <c r="F316" s="9" t="n"/>
      <c r="G316" s="16" t="n"/>
      <c r="H316" s="9" t="n"/>
      <c r="I316" s="17">
        <f>IF(B316="","",IFERROR(INDEX(Impostazioni!$D$6:$D$25,MATCH(B316,Impostazioni!$B$6:$B$25,0)),0))</f>
        <v/>
      </c>
      <c r="J316" s="17">
        <f>IF(OR(G316="",I316=""),"",G316*I316)</f>
        <v/>
      </c>
      <c r="K316" s="17">
        <f>IF(OR(C316="",H316&lt;&gt;"Sì"),"",IFERROR(INDEX(Impostazioni!$F$30:$F$59,MATCH(C316,Impostazioni!$B$30:$B$59,0)),0))</f>
        <v/>
      </c>
      <c r="L316" s="17">
        <f>IF(OR(G316="",K316=""),"",G316*K316)</f>
        <v/>
      </c>
      <c r="M316" s="18">
        <f>IF(A316="","",WEEKNUM(A316,21))</f>
        <v/>
      </c>
    </row>
    <row r="317">
      <c r="A317" s="14" t="n"/>
      <c r="B317" s="9" t="n"/>
      <c r="C317" s="9" t="n"/>
      <c r="D317" s="15">
        <f>IF(C317="","",IFERROR(INDEX(Impostazioni!$C$30:$C$59,MATCH(C317,Impostazioni!$B$30:$B$59,0)),"codice?"))</f>
        <v/>
      </c>
      <c r="E317" s="9" t="n"/>
      <c r="F317" s="9" t="n"/>
      <c r="G317" s="16" t="n"/>
      <c r="H317" s="9" t="n"/>
      <c r="I317" s="17">
        <f>IF(B317="","",IFERROR(INDEX(Impostazioni!$D$6:$D$25,MATCH(B317,Impostazioni!$B$6:$B$25,0)),0))</f>
        <v/>
      </c>
      <c r="J317" s="17">
        <f>IF(OR(G317="",I317=""),"",G317*I317)</f>
        <v/>
      </c>
      <c r="K317" s="17">
        <f>IF(OR(C317="",H317&lt;&gt;"Sì"),"",IFERROR(INDEX(Impostazioni!$F$30:$F$59,MATCH(C317,Impostazioni!$B$30:$B$59,0)),0))</f>
        <v/>
      </c>
      <c r="L317" s="17">
        <f>IF(OR(G317="",K317=""),"",G317*K317)</f>
        <v/>
      </c>
      <c r="M317" s="18">
        <f>IF(A317="","",WEEKNUM(A317,21))</f>
        <v/>
      </c>
    </row>
    <row r="318">
      <c r="A318" s="14" t="n"/>
      <c r="B318" s="9" t="n"/>
      <c r="C318" s="9" t="n"/>
      <c r="D318" s="15">
        <f>IF(C318="","",IFERROR(INDEX(Impostazioni!$C$30:$C$59,MATCH(C318,Impostazioni!$B$30:$B$59,0)),"codice?"))</f>
        <v/>
      </c>
      <c r="E318" s="9" t="n"/>
      <c r="F318" s="9" t="n"/>
      <c r="G318" s="16" t="n"/>
      <c r="H318" s="9" t="n"/>
      <c r="I318" s="17">
        <f>IF(B318="","",IFERROR(INDEX(Impostazioni!$D$6:$D$25,MATCH(B318,Impostazioni!$B$6:$B$25,0)),0))</f>
        <v/>
      </c>
      <c r="J318" s="17">
        <f>IF(OR(G318="",I318=""),"",G318*I318)</f>
        <v/>
      </c>
      <c r="K318" s="17">
        <f>IF(OR(C318="",H318&lt;&gt;"Sì"),"",IFERROR(INDEX(Impostazioni!$F$30:$F$59,MATCH(C318,Impostazioni!$B$30:$B$59,0)),0))</f>
        <v/>
      </c>
      <c r="L318" s="17">
        <f>IF(OR(G318="",K318=""),"",G318*K318)</f>
        <v/>
      </c>
      <c r="M318" s="18">
        <f>IF(A318="","",WEEKNUM(A318,21))</f>
        <v/>
      </c>
    </row>
    <row r="319">
      <c r="A319" s="14" t="n"/>
      <c r="B319" s="9" t="n"/>
      <c r="C319" s="9" t="n"/>
      <c r="D319" s="15">
        <f>IF(C319="","",IFERROR(INDEX(Impostazioni!$C$30:$C$59,MATCH(C319,Impostazioni!$B$30:$B$59,0)),"codice?"))</f>
        <v/>
      </c>
      <c r="E319" s="9" t="n"/>
      <c r="F319" s="9" t="n"/>
      <c r="G319" s="16" t="n"/>
      <c r="H319" s="9" t="n"/>
      <c r="I319" s="17">
        <f>IF(B319="","",IFERROR(INDEX(Impostazioni!$D$6:$D$25,MATCH(B319,Impostazioni!$B$6:$B$25,0)),0))</f>
        <v/>
      </c>
      <c r="J319" s="17">
        <f>IF(OR(G319="",I319=""),"",G319*I319)</f>
        <v/>
      </c>
      <c r="K319" s="17">
        <f>IF(OR(C319="",H319&lt;&gt;"Sì"),"",IFERROR(INDEX(Impostazioni!$F$30:$F$59,MATCH(C319,Impostazioni!$B$30:$B$59,0)),0))</f>
        <v/>
      </c>
      <c r="L319" s="17">
        <f>IF(OR(G319="",K319=""),"",G319*K319)</f>
        <v/>
      </c>
      <c r="M319" s="18">
        <f>IF(A319="","",WEEKNUM(A319,21))</f>
        <v/>
      </c>
    </row>
    <row r="320">
      <c r="A320" s="14" t="n"/>
      <c r="B320" s="9" t="n"/>
      <c r="C320" s="9" t="n"/>
      <c r="D320" s="15">
        <f>IF(C320="","",IFERROR(INDEX(Impostazioni!$C$30:$C$59,MATCH(C320,Impostazioni!$B$30:$B$59,0)),"codice?"))</f>
        <v/>
      </c>
      <c r="E320" s="9" t="n"/>
      <c r="F320" s="9" t="n"/>
      <c r="G320" s="16" t="n"/>
      <c r="H320" s="9" t="n"/>
      <c r="I320" s="17">
        <f>IF(B320="","",IFERROR(INDEX(Impostazioni!$D$6:$D$25,MATCH(B320,Impostazioni!$B$6:$B$25,0)),0))</f>
        <v/>
      </c>
      <c r="J320" s="17">
        <f>IF(OR(G320="",I320=""),"",G320*I320)</f>
        <v/>
      </c>
      <c r="K320" s="17">
        <f>IF(OR(C320="",H320&lt;&gt;"Sì"),"",IFERROR(INDEX(Impostazioni!$F$30:$F$59,MATCH(C320,Impostazioni!$B$30:$B$59,0)),0))</f>
        <v/>
      </c>
      <c r="L320" s="17">
        <f>IF(OR(G320="",K320=""),"",G320*K320)</f>
        <v/>
      </c>
      <c r="M320" s="18">
        <f>IF(A320="","",WEEKNUM(A320,21))</f>
        <v/>
      </c>
    </row>
    <row r="321">
      <c r="A321" s="14" t="n"/>
      <c r="B321" s="9" t="n"/>
      <c r="C321" s="9" t="n"/>
      <c r="D321" s="15">
        <f>IF(C321="","",IFERROR(INDEX(Impostazioni!$C$30:$C$59,MATCH(C321,Impostazioni!$B$30:$B$59,0)),"codice?"))</f>
        <v/>
      </c>
      <c r="E321" s="9" t="n"/>
      <c r="F321" s="9" t="n"/>
      <c r="G321" s="16" t="n"/>
      <c r="H321" s="9" t="n"/>
      <c r="I321" s="17">
        <f>IF(B321="","",IFERROR(INDEX(Impostazioni!$D$6:$D$25,MATCH(B321,Impostazioni!$B$6:$B$25,0)),0))</f>
        <v/>
      </c>
      <c r="J321" s="17">
        <f>IF(OR(G321="",I321=""),"",G321*I321)</f>
        <v/>
      </c>
      <c r="K321" s="17">
        <f>IF(OR(C321="",H321&lt;&gt;"Sì"),"",IFERROR(INDEX(Impostazioni!$F$30:$F$59,MATCH(C321,Impostazioni!$B$30:$B$59,0)),0))</f>
        <v/>
      </c>
      <c r="L321" s="17">
        <f>IF(OR(G321="",K321=""),"",G321*K321)</f>
        <v/>
      </c>
      <c r="M321" s="18">
        <f>IF(A321="","",WEEKNUM(A321,21))</f>
        <v/>
      </c>
    </row>
    <row r="322">
      <c r="A322" s="14" t="n"/>
      <c r="B322" s="9" t="n"/>
      <c r="C322" s="9" t="n"/>
      <c r="D322" s="15">
        <f>IF(C322="","",IFERROR(INDEX(Impostazioni!$C$30:$C$59,MATCH(C322,Impostazioni!$B$30:$B$59,0)),"codice?"))</f>
        <v/>
      </c>
      <c r="E322" s="9" t="n"/>
      <c r="F322" s="9" t="n"/>
      <c r="G322" s="16" t="n"/>
      <c r="H322" s="9" t="n"/>
      <c r="I322" s="17">
        <f>IF(B322="","",IFERROR(INDEX(Impostazioni!$D$6:$D$25,MATCH(B322,Impostazioni!$B$6:$B$25,0)),0))</f>
        <v/>
      </c>
      <c r="J322" s="17">
        <f>IF(OR(G322="",I322=""),"",G322*I322)</f>
        <v/>
      </c>
      <c r="K322" s="17">
        <f>IF(OR(C322="",H322&lt;&gt;"Sì"),"",IFERROR(INDEX(Impostazioni!$F$30:$F$59,MATCH(C322,Impostazioni!$B$30:$B$59,0)),0))</f>
        <v/>
      </c>
      <c r="L322" s="17">
        <f>IF(OR(G322="",K322=""),"",G322*K322)</f>
        <v/>
      </c>
      <c r="M322" s="18">
        <f>IF(A322="","",WEEKNUM(A322,21))</f>
        <v/>
      </c>
    </row>
    <row r="323">
      <c r="A323" s="14" t="n"/>
      <c r="B323" s="9" t="n"/>
      <c r="C323" s="9" t="n"/>
      <c r="D323" s="15">
        <f>IF(C323="","",IFERROR(INDEX(Impostazioni!$C$30:$C$59,MATCH(C323,Impostazioni!$B$30:$B$59,0)),"codice?"))</f>
        <v/>
      </c>
      <c r="E323" s="9" t="n"/>
      <c r="F323" s="9" t="n"/>
      <c r="G323" s="16" t="n"/>
      <c r="H323" s="9" t="n"/>
      <c r="I323" s="17">
        <f>IF(B323="","",IFERROR(INDEX(Impostazioni!$D$6:$D$25,MATCH(B323,Impostazioni!$B$6:$B$25,0)),0))</f>
        <v/>
      </c>
      <c r="J323" s="17">
        <f>IF(OR(G323="",I323=""),"",G323*I323)</f>
        <v/>
      </c>
      <c r="K323" s="17">
        <f>IF(OR(C323="",H323&lt;&gt;"Sì"),"",IFERROR(INDEX(Impostazioni!$F$30:$F$59,MATCH(C323,Impostazioni!$B$30:$B$59,0)),0))</f>
        <v/>
      </c>
      <c r="L323" s="17">
        <f>IF(OR(G323="",K323=""),"",G323*K323)</f>
        <v/>
      </c>
      <c r="M323" s="18">
        <f>IF(A323="","",WEEKNUM(A323,21))</f>
        <v/>
      </c>
    </row>
    <row r="324">
      <c r="A324" s="14" t="n"/>
      <c r="B324" s="9" t="n"/>
      <c r="C324" s="9" t="n"/>
      <c r="D324" s="15">
        <f>IF(C324="","",IFERROR(INDEX(Impostazioni!$C$30:$C$59,MATCH(C324,Impostazioni!$B$30:$B$59,0)),"codice?"))</f>
        <v/>
      </c>
      <c r="E324" s="9" t="n"/>
      <c r="F324" s="9" t="n"/>
      <c r="G324" s="16" t="n"/>
      <c r="H324" s="9" t="n"/>
      <c r="I324" s="17">
        <f>IF(B324="","",IFERROR(INDEX(Impostazioni!$D$6:$D$25,MATCH(B324,Impostazioni!$B$6:$B$25,0)),0))</f>
        <v/>
      </c>
      <c r="J324" s="17">
        <f>IF(OR(G324="",I324=""),"",G324*I324)</f>
        <v/>
      </c>
      <c r="K324" s="17">
        <f>IF(OR(C324="",H324&lt;&gt;"Sì"),"",IFERROR(INDEX(Impostazioni!$F$30:$F$59,MATCH(C324,Impostazioni!$B$30:$B$59,0)),0))</f>
        <v/>
      </c>
      <c r="L324" s="17">
        <f>IF(OR(G324="",K324=""),"",G324*K324)</f>
        <v/>
      </c>
      <c r="M324" s="18">
        <f>IF(A324="","",WEEKNUM(A324,21))</f>
        <v/>
      </c>
    </row>
    <row r="325">
      <c r="A325" s="14" t="n"/>
      <c r="B325" s="9" t="n"/>
      <c r="C325" s="9" t="n"/>
      <c r="D325" s="15">
        <f>IF(C325="","",IFERROR(INDEX(Impostazioni!$C$30:$C$59,MATCH(C325,Impostazioni!$B$30:$B$59,0)),"codice?"))</f>
        <v/>
      </c>
      <c r="E325" s="9" t="n"/>
      <c r="F325" s="9" t="n"/>
      <c r="G325" s="16" t="n"/>
      <c r="H325" s="9" t="n"/>
      <c r="I325" s="17">
        <f>IF(B325="","",IFERROR(INDEX(Impostazioni!$D$6:$D$25,MATCH(B325,Impostazioni!$B$6:$B$25,0)),0))</f>
        <v/>
      </c>
      <c r="J325" s="17">
        <f>IF(OR(G325="",I325=""),"",G325*I325)</f>
        <v/>
      </c>
      <c r="K325" s="17">
        <f>IF(OR(C325="",H325&lt;&gt;"Sì"),"",IFERROR(INDEX(Impostazioni!$F$30:$F$59,MATCH(C325,Impostazioni!$B$30:$B$59,0)),0))</f>
        <v/>
      </c>
      <c r="L325" s="17">
        <f>IF(OR(G325="",K325=""),"",G325*K325)</f>
        <v/>
      </c>
      <c r="M325" s="18">
        <f>IF(A325="","",WEEKNUM(A325,21))</f>
        <v/>
      </c>
    </row>
    <row r="326">
      <c r="A326" s="14" t="n"/>
      <c r="B326" s="9" t="n"/>
      <c r="C326" s="9" t="n"/>
      <c r="D326" s="15">
        <f>IF(C326="","",IFERROR(INDEX(Impostazioni!$C$30:$C$59,MATCH(C326,Impostazioni!$B$30:$B$59,0)),"codice?"))</f>
        <v/>
      </c>
      <c r="E326" s="9" t="n"/>
      <c r="F326" s="9" t="n"/>
      <c r="G326" s="16" t="n"/>
      <c r="H326" s="9" t="n"/>
      <c r="I326" s="17">
        <f>IF(B326="","",IFERROR(INDEX(Impostazioni!$D$6:$D$25,MATCH(B326,Impostazioni!$B$6:$B$25,0)),0))</f>
        <v/>
      </c>
      <c r="J326" s="17">
        <f>IF(OR(G326="",I326=""),"",G326*I326)</f>
        <v/>
      </c>
      <c r="K326" s="17">
        <f>IF(OR(C326="",H326&lt;&gt;"Sì"),"",IFERROR(INDEX(Impostazioni!$F$30:$F$59,MATCH(C326,Impostazioni!$B$30:$B$59,0)),0))</f>
        <v/>
      </c>
      <c r="L326" s="17">
        <f>IF(OR(G326="",K326=""),"",G326*K326)</f>
        <v/>
      </c>
      <c r="M326" s="18">
        <f>IF(A326="","",WEEKNUM(A326,21))</f>
        <v/>
      </c>
    </row>
    <row r="327">
      <c r="A327" s="14" t="n"/>
      <c r="B327" s="9" t="n"/>
      <c r="C327" s="9" t="n"/>
      <c r="D327" s="15">
        <f>IF(C327="","",IFERROR(INDEX(Impostazioni!$C$30:$C$59,MATCH(C327,Impostazioni!$B$30:$B$59,0)),"codice?"))</f>
        <v/>
      </c>
      <c r="E327" s="9" t="n"/>
      <c r="F327" s="9" t="n"/>
      <c r="G327" s="16" t="n"/>
      <c r="H327" s="9" t="n"/>
      <c r="I327" s="17">
        <f>IF(B327="","",IFERROR(INDEX(Impostazioni!$D$6:$D$25,MATCH(B327,Impostazioni!$B$6:$B$25,0)),0))</f>
        <v/>
      </c>
      <c r="J327" s="17">
        <f>IF(OR(G327="",I327=""),"",G327*I327)</f>
        <v/>
      </c>
      <c r="K327" s="17">
        <f>IF(OR(C327="",H327&lt;&gt;"Sì"),"",IFERROR(INDEX(Impostazioni!$F$30:$F$59,MATCH(C327,Impostazioni!$B$30:$B$59,0)),0))</f>
        <v/>
      </c>
      <c r="L327" s="17">
        <f>IF(OR(G327="",K327=""),"",G327*K327)</f>
        <v/>
      </c>
      <c r="M327" s="18">
        <f>IF(A327="","",WEEKNUM(A327,21))</f>
        <v/>
      </c>
    </row>
    <row r="328">
      <c r="A328" s="14" t="n"/>
      <c r="B328" s="9" t="n"/>
      <c r="C328" s="9" t="n"/>
      <c r="D328" s="15">
        <f>IF(C328="","",IFERROR(INDEX(Impostazioni!$C$30:$C$59,MATCH(C328,Impostazioni!$B$30:$B$59,0)),"codice?"))</f>
        <v/>
      </c>
      <c r="E328" s="9" t="n"/>
      <c r="F328" s="9" t="n"/>
      <c r="G328" s="16" t="n"/>
      <c r="H328" s="9" t="n"/>
      <c r="I328" s="17">
        <f>IF(B328="","",IFERROR(INDEX(Impostazioni!$D$6:$D$25,MATCH(B328,Impostazioni!$B$6:$B$25,0)),0))</f>
        <v/>
      </c>
      <c r="J328" s="17">
        <f>IF(OR(G328="",I328=""),"",G328*I328)</f>
        <v/>
      </c>
      <c r="K328" s="17">
        <f>IF(OR(C328="",H328&lt;&gt;"Sì"),"",IFERROR(INDEX(Impostazioni!$F$30:$F$59,MATCH(C328,Impostazioni!$B$30:$B$59,0)),0))</f>
        <v/>
      </c>
      <c r="L328" s="17">
        <f>IF(OR(G328="",K328=""),"",G328*K328)</f>
        <v/>
      </c>
      <c r="M328" s="18">
        <f>IF(A328="","",WEEKNUM(A328,21))</f>
        <v/>
      </c>
    </row>
    <row r="329">
      <c r="A329" s="14" t="n"/>
      <c r="B329" s="9" t="n"/>
      <c r="C329" s="9" t="n"/>
      <c r="D329" s="15">
        <f>IF(C329="","",IFERROR(INDEX(Impostazioni!$C$30:$C$59,MATCH(C329,Impostazioni!$B$30:$B$59,0)),"codice?"))</f>
        <v/>
      </c>
      <c r="E329" s="9" t="n"/>
      <c r="F329" s="9" t="n"/>
      <c r="G329" s="16" t="n"/>
      <c r="H329" s="9" t="n"/>
      <c r="I329" s="17">
        <f>IF(B329="","",IFERROR(INDEX(Impostazioni!$D$6:$D$25,MATCH(B329,Impostazioni!$B$6:$B$25,0)),0))</f>
        <v/>
      </c>
      <c r="J329" s="17">
        <f>IF(OR(G329="",I329=""),"",G329*I329)</f>
        <v/>
      </c>
      <c r="K329" s="17">
        <f>IF(OR(C329="",H329&lt;&gt;"Sì"),"",IFERROR(INDEX(Impostazioni!$F$30:$F$59,MATCH(C329,Impostazioni!$B$30:$B$59,0)),0))</f>
        <v/>
      </c>
      <c r="L329" s="17">
        <f>IF(OR(G329="",K329=""),"",G329*K329)</f>
        <v/>
      </c>
      <c r="M329" s="18">
        <f>IF(A329="","",WEEKNUM(A329,21))</f>
        <v/>
      </c>
    </row>
    <row r="330">
      <c r="A330" s="14" t="n"/>
      <c r="B330" s="9" t="n"/>
      <c r="C330" s="9" t="n"/>
      <c r="D330" s="15">
        <f>IF(C330="","",IFERROR(INDEX(Impostazioni!$C$30:$C$59,MATCH(C330,Impostazioni!$B$30:$B$59,0)),"codice?"))</f>
        <v/>
      </c>
      <c r="E330" s="9" t="n"/>
      <c r="F330" s="9" t="n"/>
      <c r="G330" s="16" t="n"/>
      <c r="H330" s="9" t="n"/>
      <c r="I330" s="17">
        <f>IF(B330="","",IFERROR(INDEX(Impostazioni!$D$6:$D$25,MATCH(B330,Impostazioni!$B$6:$B$25,0)),0))</f>
        <v/>
      </c>
      <c r="J330" s="17">
        <f>IF(OR(G330="",I330=""),"",G330*I330)</f>
        <v/>
      </c>
      <c r="K330" s="17">
        <f>IF(OR(C330="",H330&lt;&gt;"Sì"),"",IFERROR(INDEX(Impostazioni!$F$30:$F$59,MATCH(C330,Impostazioni!$B$30:$B$59,0)),0))</f>
        <v/>
      </c>
      <c r="L330" s="17">
        <f>IF(OR(G330="",K330=""),"",G330*K330)</f>
        <v/>
      </c>
      <c r="M330" s="18">
        <f>IF(A330="","",WEEKNUM(A330,21))</f>
        <v/>
      </c>
    </row>
    <row r="331">
      <c r="A331" s="14" t="n"/>
      <c r="B331" s="9" t="n"/>
      <c r="C331" s="9" t="n"/>
      <c r="D331" s="15">
        <f>IF(C331="","",IFERROR(INDEX(Impostazioni!$C$30:$C$59,MATCH(C331,Impostazioni!$B$30:$B$59,0)),"codice?"))</f>
        <v/>
      </c>
      <c r="E331" s="9" t="n"/>
      <c r="F331" s="9" t="n"/>
      <c r="G331" s="16" t="n"/>
      <c r="H331" s="9" t="n"/>
      <c r="I331" s="17">
        <f>IF(B331="","",IFERROR(INDEX(Impostazioni!$D$6:$D$25,MATCH(B331,Impostazioni!$B$6:$B$25,0)),0))</f>
        <v/>
      </c>
      <c r="J331" s="17">
        <f>IF(OR(G331="",I331=""),"",G331*I331)</f>
        <v/>
      </c>
      <c r="K331" s="17">
        <f>IF(OR(C331="",H331&lt;&gt;"Sì"),"",IFERROR(INDEX(Impostazioni!$F$30:$F$59,MATCH(C331,Impostazioni!$B$30:$B$59,0)),0))</f>
        <v/>
      </c>
      <c r="L331" s="17">
        <f>IF(OR(G331="",K331=""),"",G331*K331)</f>
        <v/>
      </c>
      <c r="M331" s="18">
        <f>IF(A331="","",WEEKNUM(A331,21))</f>
        <v/>
      </c>
    </row>
    <row r="332">
      <c r="A332" s="14" t="n"/>
      <c r="B332" s="9" t="n"/>
      <c r="C332" s="9" t="n"/>
      <c r="D332" s="15">
        <f>IF(C332="","",IFERROR(INDEX(Impostazioni!$C$30:$C$59,MATCH(C332,Impostazioni!$B$30:$B$59,0)),"codice?"))</f>
        <v/>
      </c>
      <c r="E332" s="9" t="n"/>
      <c r="F332" s="9" t="n"/>
      <c r="G332" s="16" t="n"/>
      <c r="H332" s="9" t="n"/>
      <c r="I332" s="17">
        <f>IF(B332="","",IFERROR(INDEX(Impostazioni!$D$6:$D$25,MATCH(B332,Impostazioni!$B$6:$B$25,0)),0))</f>
        <v/>
      </c>
      <c r="J332" s="17">
        <f>IF(OR(G332="",I332=""),"",G332*I332)</f>
        <v/>
      </c>
      <c r="K332" s="17">
        <f>IF(OR(C332="",H332&lt;&gt;"Sì"),"",IFERROR(INDEX(Impostazioni!$F$30:$F$59,MATCH(C332,Impostazioni!$B$30:$B$59,0)),0))</f>
        <v/>
      </c>
      <c r="L332" s="17">
        <f>IF(OR(G332="",K332=""),"",G332*K332)</f>
        <v/>
      </c>
      <c r="M332" s="18">
        <f>IF(A332="","",WEEKNUM(A332,21))</f>
        <v/>
      </c>
    </row>
    <row r="333">
      <c r="A333" s="14" t="n"/>
      <c r="B333" s="9" t="n"/>
      <c r="C333" s="9" t="n"/>
      <c r="D333" s="15">
        <f>IF(C333="","",IFERROR(INDEX(Impostazioni!$C$30:$C$59,MATCH(C333,Impostazioni!$B$30:$B$59,0)),"codice?"))</f>
        <v/>
      </c>
      <c r="E333" s="9" t="n"/>
      <c r="F333" s="9" t="n"/>
      <c r="G333" s="16" t="n"/>
      <c r="H333" s="9" t="n"/>
      <c r="I333" s="17">
        <f>IF(B333="","",IFERROR(INDEX(Impostazioni!$D$6:$D$25,MATCH(B333,Impostazioni!$B$6:$B$25,0)),0))</f>
        <v/>
      </c>
      <c r="J333" s="17">
        <f>IF(OR(G333="",I333=""),"",G333*I333)</f>
        <v/>
      </c>
      <c r="K333" s="17">
        <f>IF(OR(C333="",H333&lt;&gt;"Sì"),"",IFERROR(INDEX(Impostazioni!$F$30:$F$59,MATCH(C333,Impostazioni!$B$30:$B$59,0)),0))</f>
        <v/>
      </c>
      <c r="L333" s="17">
        <f>IF(OR(G333="",K333=""),"",G333*K333)</f>
        <v/>
      </c>
      <c r="M333" s="18">
        <f>IF(A333="","",WEEKNUM(A333,21))</f>
        <v/>
      </c>
    </row>
    <row r="334">
      <c r="A334" s="14" t="n"/>
      <c r="B334" s="9" t="n"/>
      <c r="C334" s="9" t="n"/>
      <c r="D334" s="15">
        <f>IF(C334="","",IFERROR(INDEX(Impostazioni!$C$30:$C$59,MATCH(C334,Impostazioni!$B$30:$B$59,0)),"codice?"))</f>
        <v/>
      </c>
      <c r="E334" s="9" t="n"/>
      <c r="F334" s="9" t="n"/>
      <c r="G334" s="16" t="n"/>
      <c r="H334" s="9" t="n"/>
      <c r="I334" s="17">
        <f>IF(B334="","",IFERROR(INDEX(Impostazioni!$D$6:$D$25,MATCH(B334,Impostazioni!$B$6:$B$25,0)),0))</f>
        <v/>
      </c>
      <c r="J334" s="17">
        <f>IF(OR(G334="",I334=""),"",G334*I334)</f>
        <v/>
      </c>
      <c r="K334" s="17">
        <f>IF(OR(C334="",H334&lt;&gt;"Sì"),"",IFERROR(INDEX(Impostazioni!$F$30:$F$59,MATCH(C334,Impostazioni!$B$30:$B$59,0)),0))</f>
        <v/>
      </c>
      <c r="L334" s="17">
        <f>IF(OR(G334="",K334=""),"",G334*K334)</f>
        <v/>
      </c>
      <c r="M334" s="18">
        <f>IF(A334="","",WEEKNUM(A334,21))</f>
        <v/>
      </c>
    </row>
    <row r="335">
      <c r="A335" s="14" t="n"/>
      <c r="B335" s="9" t="n"/>
      <c r="C335" s="9" t="n"/>
      <c r="D335" s="15">
        <f>IF(C335="","",IFERROR(INDEX(Impostazioni!$C$30:$C$59,MATCH(C335,Impostazioni!$B$30:$B$59,0)),"codice?"))</f>
        <v/>
      </c>
      <c r="E335" s="9" t="n"/>
      <c r="F335" s="9" t="n"/>
      <c r="G335" s="16" t="n"/>
      <c r="H335" s="9" t="n"/>
      <c r="I335" s="17">
        <f>IF(B335="","",IFERROR(INDEX(Impostazioni!$D$6:$D$25,MATCH(B335,Impostazioni!$B$6:$B$25,0)),0))</f>
        <v/>
      </c>
      <c r="J335" s="17">
        <f>IF(OR(G335="",I335=""),"",G335*I335)</f>
        <v/>
      </c>
      <c r="K335" s="17">
        <f>IF(OR(C335="",H335&lt;&gt;"Sì"),"",IFERROR(INDEX(Impostazioni!$F$30:$F$59,MATCH(C335,Impostazioni!$B$30:$B$59,0)),0))</f>
        <v/>
      </c>
      <c r="L335" s="17">
        <f>IF(OR(G335="",K335=""),"",G335*K335)</f>
        <v/>
      </c>
      <c r="M335" s="18">
        <f>IF(A335="","",WEEKNUM(A335,21))</f>
        <v/>
      </c>
    </row>
    <row r="336">
      <c r="A336" s="14" t="n"/>
      <c r="B336" s="9" t="n"/>
      <c r="C336" s="9" t="n"/>
      <c r="D336" s="15">
        <f>IF(C336="","",IFERROR(INDEX(Impostazioni!$C$30:$C$59,MATCH(C336,Impostazioni!$B$30:$B$59,0)),"codice?"))</f>
        <v/>
      </c>
      <c r="E336" s="9" t="n"/>
      <c r="F336" s="9" t="n"/>
      <c r="G336" s="16" t="n"/>
      <c r="H336" s="9" t="n"/>
      <c r="I336" s="17">
        <f>IF(B336="","",IFERROR(INDEX(Impostazioni!$D$6:$D$25,MATCH(B336,Impostazioni!$B$6:$B$25,0)),0))</f>
        <v/>
      </c>
      <c r="J336" s="17">
        <f>IF(OR(G336="",I336=""),"",G336*I336)</f>
        <v/>
      </c>
      <c r="K336" s="17">
        <f>IF(OR(C336="",H336&lt;&gt;"Sì"),"",IFERROR(INDEX(Impostazioni!$F$30:$F$59,MATCH(C336,Impostazioni!$B$30:$B$59,0)),0))</f>
        <v/>
      </c>
      <c r="L336" s="17">
        <f>IF(OR(G336="",K336=""),"",G336*K336)</f>
        <v/>
      </c>
      <c r="M336" s="18">
        <f>IF(A336="","",WEEKNUM(A336,21))</f>
        <v/>
      </c>
    </row>
    <row r="337">
      <c r="A337" s="14" t="n"/>
      <c r="B337" s="9" t="n"/>
      <c r="C337" s="9" t="n"/>
      <c r="D337" s="15">
        <f>IF(C337="","",IFERROR(INDEX(Impostazioni!$C$30:$C$59,MATCH(C337,Impostazioni!$B$30:$B$59,0)),"codice?"))</f>
        <v/>
      </c>
      <c r="E337" s="9" t="n"/>
      <c r="F337" s="9" t="n"/>
      <c r="G337" s="16" t="n"/>
      <c r="H337" s="9" t="n"/>
      <c r="I337" s="17">
        <f>IF(B337="","",IFERROR(INDEX(Impostazioni!$D$6:$D$25,MATCH(B337,Impostazioni!$B$6:$B$25,0)),0))</f>
        <v/>
      </c>
      <c r="J337" s="17">
        <f>IF(OR(G337="",I337=""),"",G337*I337)</f>
        <v/>
      </c>
      <c r="K337" s="17">
        <f>IF(OR(C337="",H337&lt;&gt;"Sì"),"",IFERROR(INDEX(Impostazioni!$F$30:$F$59,MATCH(C337,Impostazioni!$B$30:$B$59,0)),0))</f>
        <v/>
      </c>
      <c r="L337" s="17">
        <f>IF(OR(G337="",K337=""),"",G337*K337)</f>
        <v/>
      </c>
      <c r="M337" s="18">
        <f>IF(A337="","",WEEKNUM(A337,21))</f>
        <v/>
      </c>
    </row>
    <row r="338">
      <c r="A338" s="14" t="n"/>
      <c r="B338" s="9" t="n"/>
      <c r="C338" s="9" t="n"/>
      <c r="D338" s="15">
        <f>IF(C338="","",IFERROR(INDEX(Impostazioni!$C$30:$C$59,MATCH(C338,Impostazioni!$B$30:$B$59,0)),"codice?"))</f>
        <v/>
      </c>
      <c r="E338" s="9" t="n"/>
      <c r="F338" s="9" t="n"/>
      <c r="G338" s="16" t="n"/>
      <c r="H338" s="9" t="n"/>
      <c r="I338" s="17">
        <f>IF(B338="","",IFERROR(INDEX(Impostazioni!$D$6:$D$25,MATCH(B338,Impostazioni!$B$6:$B$25,0)),0))</f>
        <v/>
      </c>
      <c r="J338" s="17">
        <f>IF(OR(G338="",I338=""),"",G338*I338)</f>
        <v/>
      </c>
      <c r="K338" s="17">
        <f>IF(OR(C338="",H338&lt;&gt;"Sì"),"",IFERROR(INDEX(Impostazioni!$F$30:$F$59,MATCH(C338,Impostazioni!$B$30:$B$59,0)),0))</f>
        <v/>
      </c>
      <c r="L338" s="17">
        <f>IF(OR(G338="",K338=""),"",G338*K338)</f>
        <v/>
      </c>
      <c r="M338" s="18">
        <f>IF(A338="","",WEEKNUM(A338,21))</f>
        <v/>
      </c>
    </row>
    <row r="339">
      <c r="A339" s="14" t="n"/>
      <c r="B339" s="9" t="n"/>
      <c r="C339" s="9" t="n"/>
      <c r="D339" s="15">
        <f>IF(C339="","",IFERROR(INDEX(Impostazioni!$C$30:$C$59,MATCH(C339,Impostazioni!$B$30:$B$59,0)),"codice?"))</f>
        <v/>
      </c>
      <c r="E339" s="9" t="n"/>
      <c r="F339" s="9" t="n"/>
      <c r="G339" s="16" t="n"/>
      <c r="H339" s="9" t="n"/>
      <c r="I339" s="17">
        <f>IF(B339="","",IFERROR(INDEX(Impostazioni!$D$6:$D$25,MATCH(B339,Impostazioni!$B$6:$B$25,0)),0))</f>
        <v/>
      </c>
      <c r="J339" s="17">
        <f>IF(OR(G339="",I339=""),"",G339*I339)</f>
        <v/>
      </c>
      <c r="K339" s="17">
        <f>IF(OR(C339="",H339&lt;&gt;"Sì"),"",IFERROR(INDEX(Impostazioni!$F$30:$F$59,MATCH(C339,Impostazioni!$B$30:$B$59,0)),0))</f>
        <v/>
      </c>
      <c r="L339" s="17">
        <f>IF(OR(G339="",K339=""),"",G339*K339)</f>
        <v/>
      </c>
      <c r="M339" s="18">
        <f>IF(A339="","",WEEKNUM(A339,21))</f>
        <v/>
      </c>
    </row>
    <row r="340">
      <c r="A340" s="14" t="n"/>
      <c r="B340" s="9" t="n"/>
      <c r="C340" s="9" t="n"/>
      <c r="D340" s="15">
        <f>IF(C340="","",IFERROR(INDEX(Impostazioni!$C$30:$C$59,MATCH(C340,Impostazioni!$B$30:$B$59,0)),"codice?"))</f>
        <v/>
      </c>
      <c r="E340" s="9" t="n"/>
      <c r="F340" s="9" t="n"/>
      <c r="G340" s="16" t="n"/>
      <c r="H340" s="9" t="n"/>
      <c r="I340" s="17">
        <f>IF(B340="","",IFERROR(INDEX(Impostazioni!$D$6:$D$25,MATCH(B340,Impostazioni!$B$6:$B$25,0)),0))</f>
        <v/>
      </c>
      <c r="J340" s="17">
        <f>IF(OR(G340="",I340=""),"",G340*I340)</f>
        <v/>
      </c>
      <c r="K340" s="17">
        <f>IF(OR(C340="",H340&lt;&gt;"Sì"),"",IFERROR(INDEX(Impostazioni!$F$30:$F$59,MATCH(C340,Impostazioni!$B$30:$B$59,0)),0))</f>
        <v/>
      </c>
      <c r="L340" s="17">
        <f>IF(OR(G340="",K340=""),"",G340*K340)</f>
        <v/>
      </c>
      <c r="M340" s="18">
        <f>IF(A340="","",WEEKNUM(A340,21))</f>
        <v/>
      </c>
    </row>
    <row r="341">
      <c r="A341" s="14" t="n"/>
      <c r="B341" s="9" t="n"/>
      <c r="C341" s="9" t="n"/>
      <c r="D341" s="15">
        <f>IF(C341="","",IFERROR(INDEX(Impostazioni!$C$30:$C$59,MATCH(C341,Impostazioni!$B$30:$B$59,0)),"codice?"))</f>
        <v/>
      </c>
      <c r="E341" s="9" t="n"/>
      <c r="F341" s="9" t="n"/>
      <c r="G341" s="16" t="n"/>
      <c r="H341" s="9" t="n"/>
      <c r="I341" s="17">
        <f>IF(B341="","",IFERROR(INDEX(Impostazioni!$D$6:$D$25,MATCH(B341,Impostazioni!$B$6:$B$25,0)),0))</f>
        <v/>
      </c>
      <c r="J341" s="17">
        <f>IF(OR(G341="",I341=""),"",G341*I341)</f>
        <v/>
      </c>
      <c r="K341" s="17">
        <f>IF(OR(C341="",H341&lt;&gt;"Sì"),"",IFERROR(INDEX(Impostazioni!$F$30:$F$59,MATCH(C341,Impostazioni!$B$30:$B$59,0)),0))</f>
        <v/>
      </c>
      <c r="L341" s="17">
        <f>IF(OR(G341="",K341=""),"",G341*K341)</f>
        <v/>
      </c>
      <c r="M341" s="18">
        <f>IF(A341="","",WEEKNUM(A341,21))</f>
        <v/>
      </c>
    </row>
    <row r="342">
      <c r="A342" s="14" t="n"/>
      <c r="B342" s="9" t="n"/>
      <c r="C342" s="9" t="n"/>
      <c r="D342" s="15">
        <f>IF(C342="","",IFERROR(INDEX(Impostazioni!$C$30:$C$59,MATCH(C342,Impostazioni!$B$30:$B$59,0)),"codice?"))</f>
        <v/>
      </c>
      <c r="E342" s="9" t="n"/>
      <c r="F342" s="9" t="n"/>
      <c r="G342" s="16" t="n"/>
      <c r="H342" s="9" t="n"/>
      <c r="I342" s="17">
        <f>IF(B342="","",IFERROR(INDEX(Impostazioni!$D$6:$D$25,MATCH(B342,Impostazioni!$B$6:$B$25,0)),0))</f>
        <v/>
      </c>
      <c r="J342" s="17">
        <f>IF(OR(G342="",I342=""),"",G342*I342)</f>
        <v/>
      </c>
      <c r="K342" s="17">
        <f>IF(OR(C342="",H342&lt;&gt;"Sì"),"",IFERROR(INDEX(Impostazioni!$F$30:$F$59,MATCH(C342,Impostazioni!$B$30:$B$59,0)),0))</f>
        <v/>
      </c>
      <c r="L342" s="17">
        <f>IF(OR(G342="",K342=""),"",G342*K342)</f>
        <v/>
      </c>
      <c r="M342" s="18">
        <f>IF(A342="","",WEEKNUM(A342,21))</f>
        <v/>
      </c>
    </row>
    <row r="343">
      <c r="A343" s="14" t="n"/>
      <c r="B343" s="9" t="n"/>
      <c r="C343" s="9" t="n"/>
      <c r="D343" s="15">
        <f>IF(C343="","",IFERROR(INDEX(Impostazioni!$C$30:$C$59,MATCH(C343,Impostazioni!$B$30:$B$59,0)),"codice?"))</f>
        <v/>
      </c>
      <c r="E343" s="9" t="n"/>
      <c r="F343" s="9" t="n"/>
      <c r="G343" s="16" t="n"/>
      <c r="H343" s="9" t="n"/>
      <c r="I343" s="17">
        <f>IF(B343="","",IFERROR(INDEX(Impostazioni!$D$6:$D$25,MATCH(B343,Impostazioni!$B$6:$B$25,0)),0))</f>
        <v/>
      </c>
      <c r="J343" s="17">
        <f>IF(OR(G343="",I343=""),"",G343*I343)</f>
        <v/>
      </c>
      <c r="K343" s="17">
        <f>IF(OR(C343="",H343&lt;&gt;"Sì"),"",IFERROR(INDEX(Impostazioni!$F$30:$F$59,MATCH(C343,Impostazioni!$B$30:$B$59,0)),0))</f>
        <v/>
      </c>
      <c r="L343" s="17">
        <f>IF(OR(G343="",K343=""),"",G343*K343)</f>
        <v/>
      </c>
      <c r="M343" s="18">
        <f>IF(A343="","",WEEKNUM(A343,21))</f>
        <v/>
      </c>
    </row>
    <row r="344">
      <c r="A344" s="14" t="n"/>
      <c r="B344" s="9" t="n"/>
      <c r="C344" s="9" t="n"/>
      <c r="D344" s="15">
        <f>IF(C344="","",IFERROR(INDEX(Impostazioni!$C$30:$C$59,MATCH(C344,Impostazioni!$B$30:$B$59,0)),"codice?"))</f>
        <v/>
      </c>
      <c r="E344" s="9" t="n"/>
      <c r="F344" s="9" t="n"/>
      <c r="G344" s="16" t="n"/>
      <c r="H344" s="9" t="n"/>
      <c r="I344" s="17">
        <f>IF(B344="","",IFERROR(INDEX(Impostazioni!$D$6:$D$25,MATCH(B344,Impostazioni!$B$6:$B$25,0)),0))</f>
        <v/>
      </c>
      <c r="J344" s="17">
        <f>IF(OR(G344="",I344=""),"",G344*I344)</f>
        <v/>
      </c>
      <c r="K344" s="17">
        <f>IF(OR(C344="",H344&lt;&gt;"Sì"),"",IFERROR(INDEX(Impostazioni!$F$30:$F$59,MATCH(C344,Impostazioni!$B$30:$B$59,0)),0))</f>
        <v/>
      </c>
      <c r="L344" s="17">
        <f>IF(OR(G344="",K344=""),"",G344*K344)</f>
        <v/>
      </c>
      <c r="M344" s="18">
        <f>IF(A344="","",WEEKNUM(A344,21))</f>
        <v/>
      </c>
    </row>
    <row r="345">
      <c r="A345" s="14" t="n"/>
      <c r="B345" s="9" t="n"/>
      <c r="C345" s="9" t="n"/>
      <c r="D345" s="15">
        <f>IF(C345="","",IFERROR(INDEX(Impostazioni!$C$30:$C$59,MATCH(C345,Impostazioni!$B$30:$B$59,0)),"codice?"))</f>
        <v/>
      </c>
      <c r="E345" s="9" t="n"/>
      <c r="F345" s="9" t="n"/>
      <c r="G345" s="16" t="n"/>
      <c r="H345" s="9" t="n"/>
      <c r="I345" s="17">
        <f>IF(B345="","",IFERROR(INDEX(Impostazioni!$D$6:$D$25,MATCH(B345,Impostazioni!$B$6:$B$25,0)),0))</f>
        <v/>
      </c>
      <c r="J345" s="17">
        <f>IF(OR(G345="",I345=""),"",G345*I345)</f>
        <v/>
      </c>
      <c r="K345" s="17">
        <f>IF(OR(C345="",H345&lt;&gt;"Sì"),"",IFERROR(INDEX(Impostazioni!$F$30:$F$59,MATCH(C345,Impostazioni!$B$30:$B$59,0)),0))</f>
        <v/>
      </c>
      <c r="L345" s="17">
        <f>IF(OR(G345="",K345=""),"",G345*K345)</f>
        <v/>
      </c>
      <c r="M345" s="18">
        <f>IF(A345="","",WEEKNUM(A345,21))</f>
        <v/>
      </c>
    </row>
    <row r="346">
      <c r="A346" s="14" t="n"/>
      <c r="B346" s="9" t="n"/>
      <c r="C346" s="9" t="n"/>
      <c r="D346" s="15">
        <f>IF(C346="","",IFERROR(INDEX(Impostazioni!$C$30:$C$59,MATCH(C346,Impostazioni!$B$30:$B$59,0)),"codice?"))</f>
        <v/>
      </c>
      <c r="E346" s="9" t="n"/>
      <c r="F346" s="9" t="n"/>
      <c r="G346" s="16" t="n"/>
      <c r="H346" s="9" t="n"/>
      <c r="I346" s="17">
        <f>IF(B346="","",IFERROR(INDEX(Impostazioni!$D$6:$D$25,MATCH(B346,Impostazioni!$B$6:$B$25,0)),0))</f>
        <v/>
      </c>
      <c r="J346" s="17">
        <f>IF(OR(G346="",I346=""),"",G346*I346)</f>
        <v/>
      </c>
      <c r="K346" s="17">
        <f>IF(OR(C346="",H346&lt;&gt;"Sì"),"",IFERROR(INDEX(Impostazioni!$F$30:$F$59,MATCH(C346,Impostazioni!$B$30:$B$59,0)),0))</f>
        <v/>
      </c>
      <c r="L346" s="17">
        <f>IF(OR(G346="",K346=""),"",G346*K346)</f>
        <v/>
      </c>
      <c r="M346" s="18">
        <f>IF(A346="","",WEEKNUM(A346,21))</f>
        <v/>
      </c>
    </row>
    <row r="347">
      <c r="A347" s="14" t="n"/>
      <c r="B347" s="9" t="n"/>
      <c r="C347" s="9" t="n"/>
      <c r="D347" s="15">
        <f>IF(C347="","",IFERROR(INDEX(Impostazioni!$C$30:$C$59,MATCH(C347,Impostazioni!$B$30:$B$59,0)),"codice?"))</f>
        <v/>
      </c>
      <c r="E347" s="9" t="n"/>
      <c r="F347" s="9" t="n"/>
      <c r="G347" s="16" t="n"/>
      <c r="H347" s="9" t="n"/>
      <c r="I347" s="17">
        <f>IF(B347="","",IFERROR(INDEX(Impostazioni!$D$6:$D$25,MATCH(B347,Impostazioni!$B$6:$B$25,0)),0))</f>
        <v/>
      </c>
      <c r="J347" s="17">
        <f>IF(OR(G347="",I347=""),"",G347*I347)</f>
        <v/>
      </c>
      <c r="K347" s="17">
        <f>IF(OR(C347="",H347&lt;&gt;"Sì"),"",IFERROR(INDEX(Impostazioni!$F$30:$F$59,MATCH(C347,Impostazioni!$B$30:$B$59,0)),0))</f>
        <v/>
      </c>
      <c r="L347" s="17">
        <f>IF(OR(G347="",K347=""),"",G347*K347)</f>
        <v/>
      </c>
      <c r="M347" s="18">
        <f>IF(A347="","",WEEKNUM(A347,21))</f>
        <v/>
      </c>
    </row>
    <row r="348">
      <c r="A348" s="14" t="n"/>
      <c r="B348" s="9" t="n"/>
      <c r="C348" s="9" t="n"/>
      <c r="D348" s="15">
        <f>IF(C348="","",IFERROR(INDEX(Impostazioni!$C$30:$C$59,MATCH(C348,Impostazioni!$B$30:$B$59,0)),"codice?"))</f>
        <v/>
      </c>
      <c r="E348" s="9" t="n"/>
      <c r="F348" s="9" t="n"/>
      <c r="G348" s="16" t="n"/>
      <c r="H348" s="9" t="n"/>
      <c r="I348" s="17">
        <f>IF(B348="","",IFERROR(INDEX(Impostazioni!$D$6:$D$25,MATCH(B348,Impostazioni!$B$6:$B$25,0)),0))</f>
        <v/>
      </c>
      <c r="J348" s="17">
        <f>IF(OR(G348="",I348=""),"",G348*I348)</f>
        <v/>
      </c>
      <c r="K348" s="17">
        <f>IF(OR(C348="",H348&lt;&gt;"Sì"),"",IFERROR(INDEX(Impostazioni!$F$30:$F$59,MATCH(C348,Impostazioni!$B$30:$B$59,0)),0))</f>
        <v/>
      </c>
      <c r="L348" s="17">
        <f>IF(OR(G348="",K348=""),"",G348*K348)</f>
        <v/>
      </c>
      <c r="M348" s="18">
        <f>IF(A348="","",WEEKNUM(A348,21))</f>
        <v/>
      </c>
    </row>
    <row r="349">
      <c r="A349" s="14" t="n"/>
      <c r="B349" s="9" t="n"/>
      <c r="C349" s="9" t="n"/>
      <c r="D349" s="15">
        <f>IF(C349="","",IFERROR(INDEX(Impostazioni!$C$30:$C$59,MATCH(C349,Impostazioni!$B$30:$B$59,0)),"codice?"))</f>
        <v/>
      </c>
      <c r="E349" s="9" t="n"/>
      <c r="F349" s="9" t="n"/>
      <c r="G349" s="16" t="n"/>
      <c r="H349" s="9" t="n"/>
      <c r="I349" s="17">
        <f>IF(B349="","",IFERROR(INDEX(Impostazioni!$D$6:$D$25,MATCH(B349,Impostazioni!$B$6:$B$25,0)),0))</f>
        <v/>
      </c>
      <c r="J349" s="17">
        <f>IF(OR(G349="",I349=""),"",G349*I349)</f>
        <v/>
      </c>
      <c r="K349" s="17">
        <f>IF(OR(C349="",H349&lt;&gt;"Sì"),"",IFERROR(INDEX(Impostazioni!$F$30:$F$59,MATCH(C349,Impostazioni!$B$30:$B$59,0)),0))</f>
        <v/>
      </c>
      <c r="L349" s="17">
        <f>IF(OR(G349="",K349=""),"",G349*K349)</f>
        <v/>
      </c>
      <c r="M349" s="18">
        <f>IF(A349="","",WEEKNUM(A349,21))</f>
        <v/>
      </c>
    </row>
    <row r="350">
      <c r="A350" s="14" t="n"/>
      <c r="B350" s="9" t="n"/>
      <c r="C350" s="9" t="n"/>
      <c r="D350" s="15">
        <f>IF(C350="","",IFERROR(INDEX(Impostazioni!$C$30:$C$59,MATCH(C350,Impostazioni!$B$30:$B$59,0)),"codice?"))</f>
        <v/>
      </c>
      <c r="E350" s="9" t="n"/>
      <c r="F350" s="9" t="n"/>
      <c r="G350" s="16" t="n"/>
      <c r="H350" s="9" t="n"/>
      <c r="I350" s="17">
        <f>IF(B350="","",IFERROR(INDEX(Impostazioni!$D$6:$D$25,MATCH(B350,Impostazioni!$B$6:$B$25,0)),0))</f>
        <v/>
      </c>
      <c r="J350" s="17">
        <f>IF(OR(G350="",I350=""),"",G350*I350)</f>
        <v/>
      </c>
      <c r="K350" s="17">
        <f>IF(OR(C350="",H350&lt;&gt;"Sì"),"",IFERROR(INDEX(Impostazioni!$F$30:$F$59,MATCH(C350,Impostazioni!$B$30:$B$59,0)),0))</f>
        <v/>
      </c>
      <c r="L350" s="17">
        <f>IF(OR(G350="",K350=""),"",G350*K350)</f>
        <v/>
      </c>
      <c r="M350" s="18">
        <f>IF(A350="","",WEEKNUM(A350,21))</f>
        <v/>
      </c>
    </row>
    <row r="351">
      <c r="A351" s="14" t="n"/>
      <c r="B351" s="9" t="n"/>
      <c r="C351" s="9" t="n"/>
      <c r="D351" s="15">
        <f>IF(C351="","",IFERROR(INDEX(Impostazioni!$C$30:$C$59,MATCH(C351,Impostazioni!$B$30:$B$59,0)),"codice?"))</f>
        <v/>
      </c>
      <c r="E351" s="9" t="n"/>
      <c r="F351" s="9" t="n"/>
      <c r="G351" s="16" t="n"/>
      <c r="H351" s="9" t="n"/>
      <c r="I351" s="17">
        <f>IF(B351="","",IFERROR(INDEX(Impostazioni!$D$6:$D$25,MATCH(B351,Impostazioni!$B$6:$B$25,0)),0))</f>
        <v/>
      </c>
      <c r="J351" s="17">
        <f>IF(OR(G351="",I351=""),"",G351*I351)</f>
        <v/>
      </c>
      <c r="K351" s="17">
        <f>IF(OR(C351="",H351&lt;&gt;"Sì"),"",IFERROR(INDEX(Impostazioni!$F$30:$F$59,MATCH(C351,Impostazioni!$B$30:$B$59,0)),0))</f>
        <v/>
      </c>
      <c r="L351" s="17">
        <f>IF(OR(G351="",K351=""),"",G351*K351)</f>
        <v/>
      </c>
      <c r="M351" s="18">
        <f>IF(A351="","",WEEKNUM(A351,21))</f>
        <v/>
      </c>
    </row>
    <row r="352">
      <c r="A352" s="14" t="n"/>
      <c r="B352" s="9" t="n"/>
      <c r="C352" s="9" t="n"/>
      <c r="D352" s="15">
        <f>IF(C352="","",IFERROR(INDEX(Impostazioni!$C$30:$C$59,MATCH(C352,Impostazioni!$B$30:$B$59,0)),"codice?"))</f>
        <v/>
      </c>
      <c r="E352" s="9" t="n"/>
      <c r="F352" s="9" t="n"/>
      <c r="G352" s="16" t="n"/>
      <c r="H352" s="9" t="n"/>
      <c r="I352" s="17">
        <f>IF(B352="","",IFERROR(INDEX(Impostazioni!$D$6:$D$25,MATCH(B352,Impostazioni!$B$6:$B$25,0)),0))</f>
        <v/>
      </c>
      <c r="J352" s="17">
        <f>IF(OR(G352="",I352=""),"",G352*I352)</f>
        <v/>
      </c>
      <c r="K352" s="17">
        <f>IF(OR(C352="",H352&lt;&gt;"Sì"),"",IFERROR(INDEX(Impostazioni!$F$30:$F$59,MATCH(C352,Impostazioni!$B$30:$B$59,0)),0))</f>
        <v/>
      </c>
      <c r="L352" s="17">
        <f>IF(OR(G352="",K352=""),"",G352*K352)</f>
        <v/>
      </c>
      <c r="M352" s="18">
        <f>IF(A352="","",WEEKNUM(A352,21))</f>
        <v/>
      </c>
    </row>
    <row r="353">
      <c r="A353" s="14" t="n"/>
      <c r="B353" s="9" t="n"/>
      <c r="C353" s="9" t="n"/>
      <c r="D353" s="15">
        <f>IF(C353="","",IFERROR(INDEX(Impostazioni!$C$30:$C$59,MATCH(C353,Impostazioni!$B$30:$B$59,0)),"codice?"))</f>
        <v/>
      </c>
      <c r="E353" s="9" t="n"/>
      <c r="F353" s="9" t="n"/>
      <c r="G353" s="16" t="n"/>
      <c r="H353" s="9" t="n"/>
      <c r="I353" s="17">
        <f>IF(B353="","",IFERROR(INDEX(Impostazioni!$D$6:$D$25,MATCH(B353,Impostazioni!$B$6:$B$25,0)),0))</f>
        <v/>
      </c>
      <c r="J353" s="17">
        <f>IF(OR(G353="",I353=""),"",G353*I353)</f>
        <v/>
      </c>
      <c r="K353" s="17">
        <f>IF(OR(C353="",H353&lt;&gt;"Sì"),"",IFERROR(INDEX(Impostazioni!$F$30:$F$59,MATCH(C353,Impostazioni!$B$30:$B$59,0)),0))</f>
        <v/>
      </c>
      <c r="L353" s="17">
        <f>IF(OR(G353="",K353=""),"",G353*K353)</f>
        <v/>
      </c>
      <c r="M353" s="18">
        <f>IF(A353="","",WEEKNUM(A353,21))</f>
        <v/>
      </c>
    </row>
    <row r="354">
      <c r="A354" s="14" t="n"/>
      <c r="B354" s="9" t="n"/>
      <c r="C354" s="9" t="n"/>
      <c r="D354" s="15">
        <f>IF(C354="","",IFERROR(INDEX(Impostazioni!$C$30:$C$59,MATCH(C354,Impostazioni!$B$30:$B$59,0)),"codice?"))</f>
        <v/>
      </c>
      <c r="E354" s="9" t="n"/>
      <c r="F354" s="9" t="n"/>
      <c r="G354" s="16" t="n"/>
      <c r="H354" s="9" t="n"/>
      <c r="I354" s="17">
        <f>IF(B354="","",IFERROR(INDEX(Impostazioni!$D$6:$D$25,MATCH(B354,Impostazioni!$B$6:$B$25,0)),0))</f>
        <v/>
      </c>
      <c r="J354" s="17">
        <f>IF(OR(G354="",I354=""),"",G354*I354)</f>
        <v/>
      </c>
      <c r="K354" s="17">
        <f>IF(OR(C354="",H354&lt;&gt;"Sì"),"",IFERROR(INDEX(Impostazioni!$F$30:$F$59,MATCH(C354,Impostazioni!$B$30:$B$59,0)),0))</f>
        <v/>
      </c>
      <c r="L354" s="17">
        <f>IF(OR(G354="",K354=""),"",G354*K354)</f>
        <v/>
      </c>
      <c r="M354" s="18">
        <f>IF(A354="","",WEEKNUM(A354,21))</f>
        <v/>
      </c>
    </row>
    <row r="355">
      <c r="A355" s="14" t="n"/>
      <c r="B355" s="9" t="n"/>
      <c r="C355" s="9" t="n"/>
      <c r="D355" s="15">
        <f>IF(C355="","",IFERROR(INDEX(Impostazioni!$C$30:$C$59,MATCH(C355,Impostazioni!$B$30:$B$59,0)),"codice?"))</f>
        <v/>
      </c>
      <c r="E355" s="9" t="n"/>
      <c r="F355" s="9" t="n"/>
      <c r="G355" s="16" t="n"/>
      <c r="H355" s="9" t="n"/>
      <c r="I355" s="17">
        <f>IF(B355="","",IFERROR(INDEX(Impostazioni!$D$6:$D$25,MATCH(B355,Impostazioni!$B$6:$B$25,0)),0))</f>
        <v/>
      </c>
      <c r="J355" s="17">
        <f>IF(OR(G355="",I355=""),"",G355*I355)</f>
        <v/>
      </c>
      <c r="K355" s="17">
        <f>IF(OR(C355="",H355&lt;&gt;"Sì"),"",IFERROR(INDEX(Impostazioni!$F$30:$F$59,MATCH(C355,Impostazioni!$B$30:$B$59,0)),0))</f>
        <v/>
      </c>
      <c r="L355" s="17">
        <f>IF(OR(G355="",K355=""),"",G355*K355)</f>
        <v/>
      </c>
      <c r="M355" s="18">
        <f>IF(A355="","",WEEKNUM(A355,21))</f>
        <v/>
      </c>
    </row>
    <row r="356">
      <c r="A356" s="14" t="n"/>
      <c r="B356" s="9" t="n"/>
      <c r="C356" s="9" t="n"/>
      <c r="D356" s="15">
        <f>IF(C356="","",IFERROR(INDEX(Impostazioni!$C$30:$C$59,MATCH(C356,Impostazioni!$B$30:$B$59,0)),"codice?"))</f>
        <v/>
      </c>
      <c r="E356" s="9" t="n"/>
      <c r="F356" s="9" t="n"/>
      <c r="G356" s="16" t="n"/>
      <c r="H356" s="9" t="n"/>
      <c r="I356" s="17">
        <f>IF(B356="","",IFERROR(INDEX(Impostazioni!$D$6:$D$25,MATCH(B356,Impostazioni!$B$6:$B$25,0)),0))</f>
        <v/>
      </c>
      <c r="J356" s="17">
        <f>IF(OR(G356="",I356=""),"",G356*I356)</f>
        <v/>
      </c>
      <c r="K356" s="17">
        <f>IF(OR(C356="",H356&lt;&gt;"Sì"),"",IFERROR(INDEX(Impostazioni!$F$30:$F$59,MATCH(C356,Impostazioni!$B$30:$B$59,0)),0))</f>
        <v/>
      </c>
      <c r="L356" s="17">
        <f>IF(OR(G356="",K356=""),"",G356*K356)</f>
        <v/>
      </c>
      <c r="M356" s="18">
        <f>IF(A356="","",WEEKNUM(A356,21))</f>
        <v/>
      </c>
    </row>
    <row r="357">
      <c r="A357" s="14" t="n"/>
      <c r="B357" s="9" t="n"/>
      <c r="C357" s="9" t="n"/>
      <c r="D357" s="15">
        <f>IF(C357="","",IFERROR(INDEX(Impostazioni!$C$30:$C$59,MATCH(C357,Impostazioni!$B$30:$B$59,0)),"codice?"))</f>
        <v/>
      </c>
      <c r="E357" s="9" t="n"/>
      <c r="F357" s="9" t="n"/>
      <c r="G357" s="16" t="n"/>
      <c r="H357" s="9" t="n"/>
      <c r="I357" s="17">
        <f>IF(B357="","",IFERROR(INDEX(Impostazioni!$D$6:$D$25,MATCH(B357,Impostazioni!$B$6:$B$25,0)),0))</f>
        <v/>
      </c>
      <c r="J357" s="17">
        <f>IF(OR(G357="",I357=""),"",G357*I357)</f>
        <v/>
      </c>
      <c r="K357" s="17">
        <f>IF(OR(C357="",H357&lt;&gt;"Sì"),"",IFERROR(INDEX(Impostazioni!$F$30:$F$59,MATCH(C357,Impostazioni!$B$30:$B$59,0)),0))</f>
        <v/>
      </c>
      <c r="L357" s="17">
        <f>IF(OR(G357="",K357=""),"",G357*K357)</f>
        <v/>
      </c>
      <c r="M357" s="18">
        <f>IF(A357="","",WEEKNUM(A357,21))</f>
        <v/>
      </c>
    </row>
    <row r="358">
      <c r="A358" s="14" t="n"/>
      <c r="B358" s="9" t="n"/>
      <c r="C358" s="9" t="n"/>
      <c r="D358" s="15">
        <f>IF(C358="","",IFERROR(INDEX(Impostazioni!$C$30:$C$59,MATCH(C358,Impostazioni!$B$30:$B$59,0)),"codice?"))</f>
        <v/>
      </c>
      <c r="E358" s="9" t="n"/>
      <c r="F358" s="9" t="n"/>
      <c r="G358" s="16" t="n"/>
      <c r="H358" s="9" t="n"/>
      <c r="I358" s="17">
        <f>IF(B358="","",IFERROR(INDEX(Impostazioni!$D$6:$D$25,MATCH(B358,Impostazioni!$B$6:$B$25,0)),0))</f>
        <v/>
      </c>
      <c r="J358" s="17">
        <f>IF(OR(G358="",I358=""),"",G358*I358)</f>
        <v/>
      </c>
      <c r="K358" s="17">
        <f>IF(OR(C358="",H358&lt;&gt;"Sì"),"",IFERROR(INDEX(Impostazioni!$F$30:$F$59,MATCH(C358,Impostazioni!$B$30:$B$59,0)),0))</f>
        <v/>
      </c>
      <c r="L358" s="17">
        <f>IF(OR(G358="",K358=""),"",G358*K358)</f>
        <v/>
      </c>
      <c r="M358" s="18">
        <f>IF(A358="","",WEEKNUM(A358,21))</f>
        <v/>
      </c>
    </row>
    <row r="359">
      <c r="A359" s="14" t="n"/>
      <c r="B359" s="9" t="n"/>
      <c r="C359" s="9" t="n"/>
      <c r="D359" s="15">
        <f>IF(C359="","",IFERROR(INDEX(Impostazioni!$C$30:$C$59,MATCH(C359,Impostazioni!$B$30:$B$59,0)),"codice?"))</f>
        <v/>
      </c>
      <c r="E359" s="9" t="n"/>
      <c r="F359" s="9" t="n"/>
      <c r="G359" s="16" t="n"/>
      <c r="H359" s="9" t="n"/>
      <c r="I359" s="17">
        <f>IF(B359="","",IFERROR(INDEX(Impostazioni!$D$6:$D$25,MATCH(B359,Impostazioni!$B$6:$B$25,0)),0))</f>
        <v/>
      </c>
      <c r="J359" s="17">
        <f>IF(OR(G359="",I359=""),"",G359*I359)</f>
        <v/>
      </c>
      <c r="K359" s="17">
        <f>IF(OR(C359="",H359&lt;&gt;"Sì"),"",IFERROR(INDEX(Impostazioni!$F$30:$F$59,MATCH(C359,Impostazioni!$B$30:$B$59,0)),0))</f>
        <v/>
      </c>
      <c r="L359" s="17">
        <f>IF(OR(G359="",K359=""),"",G359*K359)</f>
        <v/>
      </c>
      <c r="M359" s="18">
        <f>IF(A359="","",WEEKNUM(A359,21))</f>
        <v/>
      </c>
    </row>
    <row r="360">
      <c r="A360" s="14" t="n"/>
      <c r="B360" s="9" t="n"/>
      <c r="C360" s="9" t="n"/>
      <c r="D360" s="15">
        <f>IF(C360="","",IFERROR(INDEX(Impostazioni!$C$30:$C$59,MATCH(C360,Impostazioni!$B$30:$B$59,0)),"codice?"))</f>
        <v/>
      </c>
      <c r="E360" s="9" t="n"/>
      <c r="F360" s="9" t="n"/>
      <c r="G360" s="16" t="n"/>
      <c r="H360" s="9" t="n"/>
      <c r="I360" s="17">
        <f>IF(B360="","",IFERROR(INDEX(Impostazioni!$D$6:$D$25,MATCH(B360,Impostazioni!$B$6:$B$25,0)),0))</f>
        <v/>
      </c>
      <c r="J360" s="17">
        <f>IF(OR(G360="",I360=""),"",G360*I360)</f>
        <v/>
      </c>
      <c r="K360" s="17">
        <f>IF(OR(C360="",H360&lt;&gt;"Sì"),"",IFERROR(INDEX(Impostazioni!$F$30:$F$59,MATCH(C360,Impostazioni!$B$30:$B$59,0)),0))</f>
        <v/>
      </c>
      <c r="L360" s="17">
        <f>IF(OR(G360="",K360=""),"",G360*K360)</f>
        <v/>
      </c>
      <c r="M360" s="18">
        <f>IF(A360="","",WEEKNUM(A360,21))</f>
        <v/>
      </c>
    </row>
    <row r="361">
      <c r="A361" s="14" t="n"/>
      <c r="B361" s="9" t="n"/>
      <c r="C361" s="9" t="n"/>
      <c r="D361" s="15">
        <f>IF(C361="","",IFERROR(INDEX(Impostazioni!$C$30:$C$59,MATCH(C361,Impostazioni!$B$30:$B$59,0)),"codice?"))</f>
        <v/>
      </c>
      <c r="E361" s="9" t="n"/>
      <c r="F361" s="9" t="n"/>
      <c r="G361" s="16" t="n"/>
      <c r="H361" s="9" t="n"/>
      <c r="I361" s="17">
        <f>IF(B361="","",IFERROR(INDEX(Impostazioni!$D$6:$D$25,MATCH(B361,Impostazioni!$B$6:$B$25,0)),0))</f>
        <v/>
      </c>
      <c r="J361" s="17">
        <f>IF(OR(G361="",I361=""),"",G361*I361)</f>
        <v/>
      </c>
      <c r="K361" s="17">
        <f>IF(OR(C361="",H361&lt;&gt;"Sì"),"",IFERROR(INDEX(Impostazioni!$F$30:$F$59,MATCH(C361,Impostazioni!$B$30:$B$59,0)),0))</f>
        <v/>
      </c>
      <c r="L361" s="17">
        <f>IF(OR(G361="",K361=""),"",G361*K361)</f>
        <v/>
      </c>
      <c r="M361" s="18">
        <f>IF(A361="","",WEEKNUM(A361,21))</f>
        <v/>
      </c>
    </row>
    <row r="362">
      <c r="A362" s="14" t="n"/>
      <c r="B362" s="9" t="n"/>
      <c r="C362" s="9" t="n"/>
      <c r="D362" s="15">
        <f>IF(C362="","",IFERROR(INDEX(Impostazioni!$C$30:$C$59,MATCH(C362,Impostazioni!$B$30:$B$59,0)),"codice?"))</f>
        <v/>
      </c>
      <c r="E362" s="9" t="n"/>
      <c r="F362" s="9" t="n"/>
      <c r="G362" s="16" t="n"/>
      <c r="H362" s="9" t="n"/>
      <c r="I362" s="17">
        <f>IF(B362="","",IFERROR(INDEX(Impostazioni!$D$6:$D$25,MATCH(B362,Impostazioni!$B$6:$B$25,0)),0))</f>
        <v/>
      </c>
      <c r="J362" s="17">
        <f>IF(OR(G362="",I362=""),"",G362*I362)</f>
        <v/>
      </c>
      <c r="K362" s="17">
        <f>IF(OR(C362="",H362&lt;&gt;"Sì"),"",IFERROR(INDEX(Impostazioni!$F$30:$F$59,MATCH(C362,Impostazioni!$B$30:$B$59,0)),0))</f>
        <v/>
      </c>
      <c r="L362" s="17">
        <f>IF(OR(G362="",K362=""),"",G362*K362)</f>
        <v/>
      </c>
      <c r="M362" s="18">
        <f>IF(A362="","",WEEKNUM(A362,21))</f>
        <v/>
      </c>
    </row>
    <row r="363">
      <c r="A363" s="14" t="n"/>
      <c r="B363" s="9" t="n"/>
      <c r="C363" s="9" t="n"/>
      <c r="D363" s="15">
        <f>IF(C363="","",IFERROR(INDEX(Impostazioni!$C$30:$C$59,MATCH(C363,Impostazioni!$B$30:$B$59,0)),"codice?"))</f>
        <v/>
      </c>
      <c r="E363" s="9" t="n"/>
      <c r="F363" s="9" t="n"/>
      <c r="G363" s="16" t="n"/>
      <c r="H363" s="9" t="n"/>
      <c r="I363" s="17">
        <f>IF(B363="","",IFERROR(INDEX(Impostazioni!$D$6:$D$25,MATCH(B363,Impostazioni!$B$6:$B$25,0)),0))</f>
        <v/>
      </c>
      <c r="J363" s="17">
        <f>IF(OR(G363="",I363=""),"",G363*I363)</f>
        <v/>
      </c>
      <c r="K363" s="17">
        <f>IF(OR(C363="",H363&lt;&gt;"Sì"),"",IFERROR(INDEX(Impostazioni!$F$30:$F$59,MATCH(C363,Impostazioni!$B$30:$B$59,0)),0))</f>
        <v/>
      </c>
      <c r="L363" s="17">
        <f>IF(OR(G363="",K363=""),"",G363*K363)</f>
        <v/>
      </c>
      <c r="M363" s="18">
        <f>IF(A363="","",WEEKNUM(A363,21))</f>
        <v/>
      </c>
    </row>
    <row r="364">
      <c r="A364" s="14" t="n"/>
      <c r="B364" s="9" t="n"/>
      <c r="C364" s="9" t="n"/>
      <c r="D364" s="15">
        <f>IF(C364="","",IFERROR(INDEX(Impostazioni!$C$30:$C$59,MATCH(C364,Impostazioni!$B$30:$B$59,0)),"codice?"))</f>
        <v/>
      </c>
      <c r="E364" s="9" t="n"/>
      <c r="F364" s="9" t="n"/>
      <c r="G364" s="16" t="n"/>
      <c r="H364" s="9" t="n"/>
      <c r="I364" s="17">
        <f>IF(B364="","",IFERROR(INDEX(Impostazioni!$D$6:$D$25,MATCH(B364,Impostazioni!$B$6:$B$25,0)),0))</f>
        <v/>
      </c>
      <c r="J364" s="17">
        <f>IF(OR(G364="",I364=""),"",G364*I364)</f>
        <v/>
      </c>
      <c r="K364" s="17">
        <f>IF(OR(C364="",H364&lt;&gt;"Sì"),"",IFERROR(INDEX(Impostazioni!$F$30:$F$59,MATCH(C364,Impostazioni!$B$30:$B$59,0)),0))</f>
        <v/>
      </c>
      <c r="L364" s="17">
        <f>IF(OR(G364="",K364=""),"",G364*K364)</f>
        <v/>
      </c>
      <c r="M364" s="18">
        <f>IF(A364="","",WEEKNUM(A364,21))</f>
        <v/>
      </c>
    </row>
    <row r="365">
      <c r="A365" s="14" t="n"/>
      <c r="B365" s="9" t="n"/>
      <c r="C365" s="9" t="n"/>
      <c r="D365" s="15">
        <f>IF(C365="","",IFERROR(INDEX(Impostazioni!$C$30:$C$59,MATCH(C365,Impostazioni!$B$30:$B$59,0)),"codice?"))</f>
        <v/>
      </c>
      <c r="E365" s="9" t="n"/>
      <c r="F365" s="9" t="n"/>
      <c r="G365" s="16" t="n"/>
      <c r="H365" s="9" t="n"/>
      <c r="I365" s="17">
        <f>IF(B365="","",IFERROR(INDEX(Impostazioni!$D$6:$D$25,MATCH(B365,Impostazioni!$B$6:$B$25,0)),0))</f>
        <v/>
      </c>
      <c r="J365" s="17">
        <f>IF(OR(G365="",I365=""),"",G365*I365)</f>
        <v/>
      </c>
      <c r="K365" s="17">
        <f>IF(OR(C365="",H365&lt;&gt;"Sì"),"",IFERROR(INDEX(Impostazioni!$F$30:$F$59,MATCH(C365,Impostazioni!$B$30:$B$59,0)),0))</f>
        <v/>
      </c>
      <c r="L365" s="17">
        <f>IF(OR(G365="",K365=""),"",G365*K365)</f>
        <v/>
      </c>
      <c r="M365" s="18">
        <f>IF(A365="","",WEEKNUM(A365,21))</f>
        <v/>
      </c>
    </row>
    <row r="366">
      <c r="A366" s="14" t="n"/>
      <c r="B366" s="9" t="n"/>
      <c r="C366" s="9" t="n"/>
      <c r="D366" s="15">
        <f>IF(C366="","",IFERROR(INDEX(Impostazioni!$C$30:$C$59,MATCH(C366,Impostazioni!$B$30:$B$59,0)),"codice?"))</f>
        <v/>
      </c>
      <c r="E366" s="9" t="n"/>
      <c r="F366" s="9" t="n"/>
      <c r="G366" s="16" t="n"/>
      <c r="H366" s="9" t="n"/>
      <c r="I366" s="17">
        <f>IF(B366="","",IFERROR(INDEX(Impostazioni!$D$6:$D$25,MATCH(B366,Impostazioni!$B$6:$B$25,0)),0))</f>
        <v/>
      </c>
      <c r="J366" s="17">
        <f>IF(OR(G366="",I366=""),"",G366*I366)</f>
        <v/>
      </c>
      <c r="K366" s="17">
        <f>IF(OR(C366="",H366&lt;&gt;"Sì"),"",IFERROR(INDEX(Impostazioni!$F$30:$F$59,MATCH(C366,Impostazioni!$B$30:$B$59,0)),0))</f>
        <v/>
      </c>
      <c r="L366" s="17">
        <f>IF(OR(G366="",K366=""),"",G366*K366)</f>
        <v/>
      </c>
      <c r="M366" s="18">
        <f>IF(A366="","",WEEKNUM(A366,21))</f>
        <v/>
      </c>
    </row>
    <row r="367">
      <c r="A367" s="14" t="n"/>
      <c r="B367" s="9" t="n"/>
      <c r="C367" s="9" t="n"/>
      <c r="D367" s="15">
        <f>IF(C367="","",IFERROR(INDEX(Impostazioni!$C$30:$C$59,MATCH(C367,Impostazioni!$B$30:$B$59,0)),"codice?"))</f>
        <v/>
      </c>
      <c r="E367" s="9" t="n"/>
      <c r="F367" s="9" t="n"/>
      <c r="G367" s="16" t="n"/>
      <c r="H367" s="9" t="n"/>
      <c r="I367" s="17">
        <f>IF(B367="","",IFERROR(INDEX(Impostazioni!$D$6:$D$25,MATCH(B367,Impostazioni!$B$6:$B$25,0)),0))</f>
        <v/>
      </c>
      <c r="J367" s="17">
        <f>IF(OR(G367="",I367=""),"",G367*I367)</f>
        <v/>
      </c>
      <c r="K367" s="17">
        <f>IF(OR(C367="",H367&lt;&gt;"Sì"),"",IFERROR(INDEX(Impostazioni!$F$30:$F$59,MATCH(C367,Impostazioni!$B$30:$B$59,0)),0))</f>
        <v/>
      </c>
      <c r="L367" s="17">
        <f>IF(OR(G367="",K367=""),"",G367*K367)</f>
        <v/>
      </c>
      <c r="M367" s="18">
        <f>IF(A367="","",WEEKNUM(A367,21))</f>
        <v/>
      </c>
    </row>
    <row r="368">
      <c r="A368" s="14" t="n"/>
      <c r="B368" s="9" t="n"/>
      <c r="C368" s="9" t="n"/>
      <c r="D368" s="15">
        <f>IF(C368="","",IFERROR(INDEX(Impostazioni!$C$30:$C$59,MATCH(C368,Impostazioni!$B$30:$B$59,0)),"codice?"))</f>
        <v/>
      </c>
      <c r="E368" s="9" t="n"/>
      <c r="F368" s="9" t="n"/>
      <c r="G368" s="16" t="n"/>
      <c r="H368" s="9" t="n"/>
      <c r="I368" s="17">
        <f>IF(B368="","",IFERROR(INDEX(Impostazioni!$D$6:$D$25,MATCH(B368,Impostazioni!$B$6:$B$25,0)),0))</f>
        <v/>
      </c>
      <c r="J368" s="17">
        <f>IF(OR(G368="",I368=""),"",G368*I368)</f>
        <v/>
      </c>
      <c r="K368" s="17">
        <f>IF(OR(C368="",H368&lt;&gt;"Sì"),"",IFERROR(INDEX(Impostazioni!$F$30:$F$59,MATCH(C368,Impostazioni!$B$30:$B$59,0)),0))</f>
        <v/>
      </c>
      <c r="L368" s="17">
        <f>IF(OR(G368="",K368=""),"",G368*K368)</f>
        <v/>
      </c>
      <c r="M368" s="18">
        <f>IF(A368="","",WEEKNUM(A368,21))</f>
        <v/>
      </c>
    </row>
    <row r="369">
      <c r="A369" s="14" t="n"/>
      <c r="B369" s="9" t="n"/>
      <c r="C369" s="9" t="n"/>
      <c r="D369" s="15">
        <f>IF(C369="","",IFERROR(INDEX(Impostazioni!$C$30:$C$59,MATCH(C369,Impostazioni!$B$30:$B$59,0)),"codice?"))</f>
        <v/>
      </c>
      <c r="E369" s="9" t="n"/>
      <c r="F369" s="9" t="n"/>
      <c r="G369" s="16" t="n"/>
      <c r="H369" s="9" t="n"/>
      <c r="I369" s="17">
        <f>IF(B369="","",IFERROR(INDEX(Impostazioni!$D$6:$D$25,MATCH(B369,Impostazioni!$B$6:$B$25,0)),0))</f>
        <v/>
      </c>
      <c r="J369" s="17">
        <f>IF(OR(G369="",I369=""),"",G369*I369)</f>
        <v/>
      </c>
      <c r="K369" s="17">
        <f>IF(OR(C369="",H369&lt;&gt;"Sì"),"",IFERROR(INDEX(Impostazioni!$F$30:$F$59,MATCH(C369,Impostazioni!$B$30:$B$59,0)),0))</f>
        <v/>
      </c>
      <c r="L369" s="17">
        <f>IF(OR(G369="",K369=""),"",G369*K369)</f>
        <v/>
      </c>
      <c r="M369" s="18">
        <f>IF(A369="","",WEEKNUM(A369,21))</f>
        <v/>
      </c>
    </row>
    <row r="370">
      <c r="A370" s="14" t="n"/>
      <c r="B370" s="9" t="n"/>
      <c r="C370" s="9" t="n"/>
      <c r="D370" s="15">
        <f>IF(C370="","",IFERROR(INDEX(Impostazioni!$C$30:$C$59,MATCH(C370,Impostazioni!$B$30:$B$59,0)),"codice?"))</f>
        <v/>
      </c>
      <c r="E370" s="9" t="n"/>
      <c r="F370" s="9" t="n"/>
      <c r="G370" s="16" t="n"/>
      <c r="H370" s="9" t="n"/>
      <c r="I370" s="17">
        <f>IF(B370="","",IFERROR(INDEX(Impostazioni!$D$6:$D$25,MATCH(B370,Impostazioni!$B$6:$B$25,0)),0))</f>
        <v/>
      </c>
      <c r="J370" s="17">
        <f>IF(OR(G370="",I370=""),"",G370*I370)</f>
        <v/>
      </c>
      <c r="K370" s="17">
        <f>IF(OR(C370="",H370&lt;&gt;"Sì"),"",IFERROR(INDEX(Impostazioni!$F$30:$F$59,MATCH(C370,Impostazioni!$B$30:$B$59,0)),0))</f>
        <v/>
      </c>
      <c r="L370" s="17">
        <f>IF(OR(G370="",K370=""),"",G370*K370)</f>
        <v/>
      </c>
      <c r="M370" s="18">
        <f>IF(A370="","",WEEKNUM(A370,21))</f>
        <v/>
      </c>
    </row>
    <row r="371">
      <c r="A371" s="14" t="n"/>
      <c r="B371" s="9" t="n"/>
      <c r="C371" s="9" t="n"/>
      <c r="D371" s="15">
        <f>IF(C371="","",IFERROR(INDEX(Impostazioni!$C$30:$C$59,MATCH(C371,Impostazioni!$B$30:$B$59,0)),"codice?"))</f>
        <v/>
      </c>
      <c r="E371" s="9" t="n"/>
      <c r="F371" s="9" t="n"/>
      <c r="G371" s="16" t="n"/>
      <c r="H371" s="9" t="n"/>
      <c r="I371" s="17">
        <f>IF(B371="","",IFERROR(INDEX(Impostazioni!$D$6:$D$25,MATCH(B371,Impostazioni!$B$6:$B$25,0)),0))</f>
        <v/>
      </c>
      <c r="J371" s="17">
        <f>IF(OR(G371="",I371=""),"",G371*I371)</f>
        <v/>
      </c>
      <c r="K371" s="17">
        <f>IF(OR(C371="",H371&lt;&gt;"Sì"),"",IFERROR(INDEX(Impostazioni!$F$30:$F$59,MATCH(C371,Impostazioni!$B$30:$B$59,0)),0))</f>
        <v/>
      </c>
      <c r="L371" s="17">
        <f>IF(OR(G371="",K371=""),"",G371*K371)</f>
        <v/>
      </c>
      <c r="M371" s="18">
        <f>IF(A371="","",WEEKNUM(A371,21))</f>
        <v/>
      </c>
    </row>
    <row r="372">
      <c r="A372" s="14" t="n"/>
      <c r="B372" s="9" t="n"/>
      <c r="C372" s="9" t="n"/>
      <c r="D372" s="15">
        <f>IF(C372="","",IFERROR(INDEX(Impostazioni!$C$30:$C$59,MATCH(C372,Impostazioni!$B$30:$B$59,0)),"codice?"))</f>
        <v/>
      </c>
      <c r="E372" s="9" t="n"/>
      <c r="F372" s="9" t="n"/>
      <c r="G372" s="16" t="n"/>
      <c r="H372" s="9" t="n"/>
      <c r="I372" s="17">
        <f>IF(B372="","",IFERROR(INDEX(Impostazioni!$D$6:$D$25,MATCH(B372,Impostazioni!$B$6:$B$25,0)),0))</f>
        <v/>
      </c>
      <c r="J372" s="17">
        <f>IF(OR(G372="",I372=""),"",G372*I372)</f>
        <v/>
      </c>
      <c r="K372" s="17">
        <f>IF(OR(C372="",H372&lt;&gt;"Sì"),"",IFERROR(INDEX(Impostazioni!$F$30:$F$59,MATCH(C372,Impostazioni!$B$30:$B$59,0)),0))</f>
        <v/>
      </c>
      <c r="L372" s="17">
        <f>IF(OR(G372="",K372=""),"",G372*K372)</f>
        <v/>
      </c>
      <c r="M372" s="18">
        <f>IF(A372="","",WEEKNUM(A372,21))</f>
        <v/>
      </c>
    </row>
    <row r="373">
      <c r="A373" s="14" t="n"/>
      <c r="B373" s="9" t="n"/>
      <c r="C373" s="9" t="n"/>
      <c r="D373" s="15">
        <f>IF(C373="","",IFERROR(INDEX(Impostazioni!$C$30:$C$59,MATCH(C373,Impostazioni!$B$30:$B$59,0)),"codice?"))</f>
        <v/>
      </c>
      <c r="E373" s="9" t="n"/>
      <c r="F373" s="9" t="n"/>
      <c r="G373" s="16" t="n"/>
      <c r="H373" s="9" t="n"/>
      <c r="I373" s="17">
        <f>IF(B373="","",IFERROR(INDEX(Impostazioni!$D$6:$D$25,MATCH(B373,Impostazioni!$B$6:$B$25,0)),0))</f>
        <v/>
      </c>
      <c r="J373" s="17">
        <f>IF(OR(G373="",I373=""),"",G373*I373)</f>
        <v/>
      </c>
      <c r="K373" s="17">
        <f>IF(OR(C373="",H373&lt;&gt;"Sì"),"",IFERROR(INDEX(Impostazioni!$F$30:$F$59,MATCH(C373,Impostazioni!$B$30:$B$59,0)),0))</f>
        <v/>
      </c>
      <c r="L373" s="17">
        <f>IF(OR(G373="",K373=""),"",G373*K373)</f>
        <v/>
      </c>
      <c r="M373" s="18">
        <f>IF(A373="","",WEEKNUM(A373,21))</f>
        <v/>
      </c>
    </row>
    <row r="374">
      <c r="A374" s="14" t="n"/>
      <c r="B374" s="9" t="n"/>
      <c r="C374" s="9" t="n"/>
      <c r="D374" s="15">
        <f>IF(C374="","",IFERROR(INDEX(Impostazioni!$C$30:$C$59,MATCH(C374,Impostazioni!$B$30:$B$59,0)),"codice?"))</f>
        <v/>
      </c>
      <c r="E374" s="9" t="n"/>
      <c r="F374" s="9" t="n"/>
      <c r="G374" s="16" t="n"/>
      <c r="H374" s="9" t="n"/>
      <c r="I374" s="17">
        <f>IF(B374="","",IFERROR(INDEX(Impostazioni!$D$6:$D$25,MATCH(B374,Impostazioni!$B$6:$B$25,0)),0))</f>
        <v/>
      </c>
      <c r="J374" s="17">
        <f>IF(OR(G374="",I374=""),"",G374*I374)</f>
        <v/>
      </c>
      <c r="K374" s="17">
        <f>IF(OR(C374="",H374&lt;&gt;"Sì"),"",IFERROR(INDEX(Impostazioni!$F$30:$F$59,MATCH(C374,Impostazioni!$B$30:$B$59,0)),0))</f>
        <v/>
      </c>
      <c r="L374" s="17">
        <f>IF(OR(G374="",K374=""),"",G374*K374)</f>
        <v/>
      </c>
      <c r="M374" s="18">
        <f>IF(A374="","",WEEKNUM(A374,21))</f>
        <v/>
      </c>
    </row>
    <row r="375">
      <c r="A375" s="14" t="n"/>
      <c r="B375" s="9" t="n"/>
      <c r="C375" s="9" t="n"/>
      <c r="D375" s="15">
        <f>IF(C375="","",IFERROR(INDEX(Impostazioni!$C$30:$C$59,MATCH(C375,Impostazioni!$B$30:$B$59,0)),"codice?"))</f>
        <v/>
      </c>
      <c r="E375" s="9" t="n"/>
      <c r="F375" s="9" t="n"/>
      <c r="G375" s="16" t="n"/>
      <c r="H375" s="9" t="n"/>
      <c r="I375" s="17">
        <f>IF(B375="","",IFERROR(INDEX(Impostazioni!$D$6:$D$25,MATCH(B375,Impostazioni!$B$6:$B$25,0)),0))</f>
        <v/>
      </c>
      <c r="J375" s="17">
        <f>IF(OR(G375="",I375=""),"",G375*I375)</f>
        <v/>
      </c>
      <c r="K375" s="17">
        <f>IF(OR(C375="",H375&lt;&gt;"Sì"),"",IFERROR(INDEX(Impostazioni!$F$30:$F$59,MATCH(C375,Impostazioni!$B$30:$B$59,0)),0))</f>
        <v/>
      </c>
      <c r="L375" s="17">
        <f>IF(OR(G375="",K375=""),"",G375*K375)</f>
        <v/>
      </c>
      <c r="M375" s="18">
        <f>IF(A375="","",WEEKNUM(A375,21))</f>
        <v/>
      </c>
    </row>
    <row r="376">
      <c r="A376" s="14" t="n"/>
      <c r="B376" s="9" t="n"/>
      <c r="C376" s="9" t="n"/>
      <c r="D376" s="15">
        <f>IF(C376="","",IFERROR(INDEX(Impostazioni!$C$30:$C$59,MATCH(C376,Impostazioni!$B$30:$B$59,0)),"codice?"))</f>
        <v/>
      </c>
      <c r="E376" s="9" t="n"/>
      <c r="F376" s="9" t="n"/>
      <c r="G376" s="16" t="n"/>
      <c r="H376" s="9" t="n"/>
      <c r="I376" s="17">
        <f>IF(B376="","",IFERROR(INDEX(Impostazioni!$D$6:$D$25,MATCH(B376,Impostazioni!$B$6:$B$25,0)),0))</f>
        <v/>
      </c>
      <c r="J376" s="17">
        <f>IF(OR(G376="",I376=""),"",G376*I376)</f>
        <v/>
      </c>
      <c r="K376" s="17">
        <f>IF(OR(C376="",H376&lt;&gt;"Sì"),"",IFERROR(INDEX(Impostazioni!$F$30:$F$59,MATCH(C376,Impostazioni!$B$30:$B$59,0)),0))</f>
        <v/>
      </c>
      <c r="L376" s="17">
        <f>IF(OR(G376="",K376=""),"",G376*K376)</f>
        <v/>
      </c>
      <c r="M376" s="18">
        <f>IF(A376="","",WEEKNUM(A376,21))</f>
        <v/>
      </c>
    </row>
    <row r="377">
      <c r="A377" s="14" t="n"/>
      <c r="B377" s="9" t="n"/>
      <c r="C377" s="9" t="n"/>
      <c r="D377" s="15">
        <f>IF(C377="","",IFERROR(INDEX(Impostazioni!$C$30:$C$59,MATCH(C377,Impostazioni!$B$30:$B$59,0)),"codice?"))</f>
        <v/>
      </c>
      <c r="E377" s="9" t="n"/>
      <c r="F377" s="9" t="n"/>
      <c r="G377" s="16" t="n"/>
      <c r="H377" s="9" t="n"/>
      <c r="I377" s="17">
        <f>IF(B377="","",IFERROR(INDEX(Impostazioni!$D$6:$D$25,MATCH(B377,Impostazioni!$B$6:$B$25,0)),0))</f>
        <v/>
      </c>
      <c r="J377" s="17">
        <f>IF(OR(G377="",I377=""),"",G377*I377)</f>
        <v/>
      </c>
      <c r="K377" s="17">
        <f>IF(OR(C377="",H377&lt;&gt;"Sì"),"",IFERROR(INDEX(Impostazioni!$F$30:$F$59,MATCH(C377,Impostazioni!$B$30:$B$59,0)),0))</f>
        <v/>
      </c>
      <c r="L377" s="17">
        <f>IF(OR(G377="",K377=""),"",G377*K377)</f>
        <v/>
      </c>
      <c r="M377" s="18">
        <f>IF(A377="","",WEEKNUM(A377,21))</f>
        <v/>
      </c>
    </row>
    <row r="378">
      <c r="A378" s="14" t="n"/>
      <c r="B378" s="9" t="n"/>
      <c r="C378" s="9" t="n"/>
      <c r="D378" s="15">
        <f>IF(C378="","",IFERROR(INDEX(Impostazioni!$C$30:$C$59,MATCH(C378,Impostazioni!$B$30:$B$59,0)),"codice?"))</f>
        <v/>
      </c>
      <c r="E378" s="9" t="n"/>
      <c r="F378" s="9" t="n"/>
      <c r="G378" s="16" t="n"/>
      <c r="H378" s="9" t="n"/>
      <c r="I378" s="17">
        <f>IF(B378="","",IFERROR(INDEX(Impostazioni!$D$6:$D$25,MATCH(B378,Impostazioni!$B$6:$B$25,0)),0))</f>
        <v/>
      </c>
      <c r="J378" s="17">
        <f>IF(OR(G378="",I378=""),"",G378*I378)</f>
        <v/>
      </c>
      <c r="K378" s="17">
        <f>IF(OR(C378="",H378&lt;&gt;"Sì"),"",IFERROR(INDEX(Impostazioni!$F$30:$F$59,MATCH(C378,Impostazioni!$B$30:$B$59,0)),0))</f>
        <v/>
      </c>
      <c r="L378" s="17">
        <f>IF(OR(G378="",K378=""),"",G378*K378)</f>
        <v/>
      </c>
      <c r="M378" s="18">
        <f>IF(A378="","",WEEKNUM(A378,21))</f>
        <v/>
      </c>
    </row>
    <row r="379">
      <c r="A379" s="14" t="n"/>
      <c r="B379" s="9" t="n"/>
      <c r="C379" s="9" t="n"/>
      <c r="D379" s="15">
        <f>IF(C379="","",IFERROR(INDEX(Impostazioni!$C$30:$C$59,MATCH(C379,Impostazioni!$B$30:$B$59,0)),"codice?"))</f>
        <v/>
      </c>
      <c r="E379" s="9" t="n"/>
      <c r="F379" s="9" t="n"/>
      <c r="G379" s="16" t="n"/>
      <c r="H379" s="9" t="n"/>
      <c r="I379" s="17">
        <f>IF(B379="","",IFERROR(INDEX(Impostazioni!$D$6:$D$25,MATCH(B379,Impostazioni!$B$6:$B$25,0)),0))</f>
        <v/>
      </c>
      <c r="J379" s="17">
        <f>IF(OR(G379="",I379=""),"",G379*I379)</f>
        <v/>
      </c>
      <c r="K379" s="17">
        <f>IF(OR(C379="",H379&lt;&gt;"Sì"),"",IFERROR(INDEX(Impostazioni!$F$30:$F$59,MATCH(C379,Impostazioni!$B$30:$B$59,0)),0))</f>
        <v/>
      </c>
      <c r="L379" s="17">
        <f>IF(OR(G379="",K379=""),"",G379*K379)</f>
        <v/>
      </c>
      <c r="M379" s="18">
        <f>IF(A379="","",WEEKNUM(A379,21))</f>
        <v/>
      </c>
    </row>
    <row r="380">
      <c r="A380" s="14" t="n"/>
      <c r="B380" s="9" t="n"/>
      <c r="C380" s="9" t="n"/>
      <c r="D380" s="15">
        <f>IF(C380="","",IFERROR(INDEX(Impostazioni!$C$30:$C$59,MATCH(C380,Impostazioni!$B$30:$B$59,0)),"codice?"))</f>
        <v/>
      </c>
      <c r="E380" s="9" t="n"/>
      <c r="F380" s="9" t="n"/>
      <c r="G380" s="16" t="n"/>
      <c r="H380" s="9" t="n"/>
      <c r="I380" s="17">
        <f>IF(B380="","",IFERROR(INDEX(Impostazioni!$D$6:$D$25,MATCH(B380,Impostazioni!$B$6:$B$25,0)),0))</f>
        <v/>
      </c>
      <c r="J380" s="17">
        <f>IF(OR(G380="",I380=""),"",G380*I380)</f>
        <v/>
      </c>
      <c r="K380" s="17">
        <f>IF(OR(C380="",H380&lt;&gt;"Sì"),"",IFERROR(INDEX(Impostazioni!$F$30:$F$59,MATCH(C380,Impostazioni!$B$30:$B$59,0)),0))</f>
        <v/>
      </c>
      <c r="L380" s="17">
        <f>IF(OR(G380="",K380=""),"",G380*K380)</f>
        <v/>
      </c>
      <c r="M380" s="18">
        <f>IF(A380="","",WEEKNUM(A380,21))</f>
        <v/>
      </c>
    </row>
    <row r="381">
      <c r="A381" s="14" t="n"/>
      <c r="B381" s="9" t="n"/>
      <c r="C381" s="9" t="n"/>
      <c r="D381" s="15">
        <f>IF(C381="","",IFERROR(INDEX(Impostazioni!$C$30:$C$59,MATCH(C381,Impostazioni!$B$30:$B$59,0)),"codice?"))</f>
        <v/>
      </c>
      <c r="E381" s="9" t="n"/>
      <c r="F381" s="9" t="n"/>
      <c r="G381" s="16" t="n"/>
      <c r="H381" s="9" t="n"/>
      <c r="I381" s="17">
        <f>IF(B381="","",IFERROR(INDEX(Impostazioni!$D$6:$D$25,MATCH(B381,Impostazioni!$B$6:$B$25,0)),0))</f>
        <v/>
      </c>
      <c r="J381" s="17">
        <f>IF(OR(G381="",I381=""),"",G381*I381)</f>
        <v/>
      </c>
      <c r="K381" s="17">
        <f>IF(OR(C381="",H381&lt;&gt;"Sì"),"",IFERROR(INDEX(Impostazioni!$F$30:$F$59,MATCH(C381,Impostazioni!$B$30:$B$59,0)),0))</f>
        <v/>
      </c>
      <c r="L381" s="17">
        <f>IF(OR(G381="",K381=""),"",G381*K381)</f>
        <v/>
      </c>
      <c r="M381" s="18">
        <f>IF(A381="","",WEEKNUM(A381,21))</f>
        <v/>
      </c>
    </row>
    <row r="382">
      <c r="A382" s="14" t="n"/>
      <c r="B382" s="9" t="n"/>
      <c r="C382" s="9" t="n"/>
      <c r="D382" s="15">
        <f>IF(C382="","",IFERROR(INDEX(Impostazioni!$C$30:$C$59,MATCH(C382,Impostazioni!$B$30:$B$59,0)),"codice?"))</f>
        <v/>
      </c>
      <c r="E382" s="9" t="n"/>
      <c r="F382" s="9" t="n"/>
      <c r="G382" s="16" t="n"/>
      <c r="H382" s="9" t="n"/>
      <c r="I382" s="17">
        <f>IF(B382="","",IFERROR(INDEX(Impostazioni!$D$6:$D$25,MATCH(B382,Impostazioni!$B$6:$B$25,0)),0))</f>
        <v/>
      </c>
      <c r="J382" s="17">
        <f>IF(OR(G382="",I382=""),"",G382*I382)</f>
        <v/>
      </c>
      <c r="K382" s="17">
        <f>IF(OR(C382="",H382&lt;&gt;"Sì"),"",IFERROR(INDEX(Impostazioni!$F$30:$F$59,MATCH(C382,Impostazioni!$B$30:$B$59,0)),0))</f>
        <v/>
      </c>
      <c r="L382" s="17">
        <f>IF(OR(G382="",K382=""),"",G382*K382)</f>
        <v/>
      </c>
      <c r="M382" s="18">
        <f>IF(A382="","",WEEKNUM(A382,21))</f>
        <v/>
      </c>
    </row>
    <row r="383">
      <c r="A383" s="14" t="n"/>
      <c r="B383" s="9" t="n"/>
      <c r="C383" s="9" t="n"/>
      <c r="D383" s="15">
        <f>IF(C383="","",IFERROR(INDEX(Impostazioni!$C$30:$C$59,MATCH(C383,Impostazioni!$B$30:$B$59,0)),"codice?"))</f>
        <v/>
      </c>
      <c r="E383" s="9" t="n"/>
      <c r="F383" s="9" t="n"/>
      <c r="G383" s="16" t="n"/>
      <c r="H383" s="9" t="n"/>
      <c r="I383" s="17">
        <f>IF(B383="","",IFERROR(INDEX(Impostazioni!$D$6:$D$25,MATCH(B383,Impostazioni!$B$6:$B$25,0)),0))</f>
        <v/>
      </c>
      <c r="J383" s="17">
        <f>IF(OR(G383="",I383=""),"",G383*I383)</f>
        <v/>
      </c>
      <c r="K383" s="17">
        <f>IF(OR(C383="",H383&lt;&gt;"Sì"),"",IFERROR(INDEX(Impostazioni!$F$30:$F$59,MATCH(C383,Impostazioni!$B$30:$B$59,0)),0))</f>
        <v/>
      </c>
      <c r="L383" s="17">
        <f>IF(OR(G383="",K383=""),"",G383*K383)</f>
        <v/>
      </c>
      <c r="M383" s="18">
        <f>IF(A383="","",WEEKNUM(A383,21))</f>
        <v/>
      </c>
    </row>
    <row r="384">
      <c r="A384" s="14" t="n"/>
      <c r="B384" s="9" t="n"/>
      <c r="C384" s="9" t="n"/>
      <c r="D384" s="15">
        <f>IF(C384="","",IFERROR(INDEX(Impostazioni!$C$30:$C$59,MATCH(C384,Impostazioni!$B$30:$B$59,0)),"codice?"))</f>
        <v/>
      </c>
      <c r="E384" s="9" t="n"/>
      <c r="F384" s="9" t="n"/>
      <c r="G384" s="16" t="n"/>
      <c r="H384" s="9" t="n"/>
      <c r="I384" s="17">
        <f>IF(B384="","",IFERROR(INDEX(Impostazioni!$D$6:$D$25,MATCH(B384,Impostazioni!$B$6:$B$25,0)),0))</f>
        <v/>
      </c>
      <c r="J384" s="17">
        <f>IF(OR(G384="",I384=""),"",G384*I384)</f>
        <v/>
      </c>
      <c r="K384" s="17">
        <f>IF(OR(C384="",H384&lt;&gt;"Sì"),"",IFERROR(INDEX(Impostazioni!$F$30:$F$59,MATCH(C384,Impostazioni!$B$30:$B$59,0)),0))</f>
        <v/>
      </c>
      <c r="L384" s="17">
        <f>IF(OR(G384="",K384=""),"",G384*K384)</f>
        <v/>
      </c>
      <c r="M384" s="18">
        <f>IF(A384="","",WEEKNUM(A384,21))</f>
        <v/>
      </c>
    </row>
    <row r="385">
      <c r="A385" s="14" t="n"/>
      <c r="B385" s="9" t="n"/>
      <c r="C385" s="9" t="n"/>
      <c r="D385" s="15">
        <f>IF(C385="","",IFERROR(INDEX(Impostazioni!$C$30:$C$59,MATCH(C385,Impostazioni!$B$30:$B$59,0)),"codice?"))</f>
        <v/>
      </c>
      <c r="E385" s="9" t="n"/>
      <c r="F385" s="9" t="n"/>
      <c r="G385" s="16" t="n"/>
      <c r="H385" s="9" t="n"/>
      <c r="I385" s="17">
        <f>IF(B385="","",IFERROR(INDEX(Impostazioni!$D$6:$D$25,MATCH(B385,Impostazioni!$B$6:$B$25,0)),0))</f>
        <v/>
      </c>
      <c r="J385" s="17">
        <f>IF(OR(G385="",I385=""),"",G385*I385)</f>
        <v/>
      </c>
      <c r="K385" s="17">
        <f>IF(OR(C385="",H385&lt;&gt;"Sì"),"",IFERROR(INDEX(Impostazioni!$F$30:$F$59,MATCH(C385,Impostazioni!$B$30:$B$59,0)),0))</f>
        <v/>
      </c>
      <c r="L385" s="17">
        <f>IF(OR(G385="",K385=""),"",G385*K385)</f>
        <v/>
      </c>
      <c r="M385" s="18">
        <f>IF(A385="","",WEEKNUM(A385,21))</f>
        <v/>
      </c>
    </row>
    <row r="386">
      <c r="A386" s="14" t="n"/>
      <c r="B386" s="9" t="n"/>
      <c r="C386" s="9" t="n"/>
      <c r="D386" s="15">
        <f>IF(C386="","",IFERROR(INDEX(Impostazioni!$C$30:$C$59,MATCH(C386,Impostazioni!$B$30:$B$59,0)),"codice?"))</f>
        <v/>
      </c>
      <c r="E386" s="9" t="n"/>
      <c r="F386" s="9" t="n"/>
      <c r="G386" s="16" t="n"/>
      <c r="H386" s="9" t="n"/>
      <c r="I386" s="17">
        <f>IF(B386="","",IFERROR(INDEX(Impostazioni!$D$6:$D$25,MATCH(B386,Impostazioni!$B$6:$B$25,0)),0))</f>
        <v/>
      </c>
      <c r="J386" s="17">
        <f>IF(OR(G386="",I386=""),"",G386*I386)</f>
        <v/>
      </c>
      <c r="K386" s="17">
        <f>IF(OR(C386="",H386&lt;&gt;"Sì"),"",IFERROR(INDEX(Impostazioni!$F$30:$F$59,MATCH(C386,Impostazioni!$B$30:$B$59,0)),0))</f>
        <v/>
      </c>
      <c r="L386" s="17">
        <f>IF(OR(G386="",K386=""),"",G386*K386)</f>
        <v/>
      </c>
      <c r="M386" s="18">
        <f>IF(A386="","",WEEKNUM(A386,21))</f>
        <v/>
      </c>
    </row>
    <row r="387">
      <c r="A387" s="14" t="n"/>
      <c r="B387" s="9" t="n"/>
      <c r="C387" s="9" t="n"/>
      <c r="D387" s="15">
        <f>IF(C387="","",IFERROR(INDEX(Impostazioni!$C$30:$C$59,MATCH(C387,Impostazioni!$B$30:$B$59,0)),"codice?"))</f>
        <v/>
      </c>
      <c r="E387" s="9" t="n"/>
      <c r="F387" s="9" t="n"/>
      <c r="G387" s="16" t="n"/>
      <c r="H387" s="9" t="n"/>
      <c r="I387" s="17">
        <f>IF(B387="","",IFERROR(INDEX(Impostazioni!$D$6:$D$25,MATCH(B387,Impostazioni!$B$6:$B$25,0)),0))</f>
        <v/>
      </c>
      <c r="J387" s="17">
        <f>IF(OR(G387="",I387=""),"",G387*I387)</f>
        <v/>
      </c>
      <c r="K387" s="17">
        <f>IF(OR(C387="",H387&lt;&gt;"Sì"),"",IFERROR(INDEX(Impostazioni!$F$30:$F$59,MATCH(C387,Impostazioni!$B$30:$B$59,0)),0))</f>
        <v/>
      </c>
      <c r="L387" s="17">
        <f>IF(OR(G387="",K387=""),"",G387*K387)</f>
        <v/>
      </c>
      <c r="M387" s="18">
        <f>IF(A387="","",WEEKNUM(A387,21))</f>
        <v/>
      </c>
    </row>
    <row r="388">
      <c r="A388" s="14" t="n"/>
      <c r="B388" s="9" t="n"/>
      <c r="C388" s="9" t="n"/>
      <c r="D388" s="15">
        <f>IF(C388="","",IFERROR(INDEX(Impostazioni!$C$30:$C$59,MATCH(C388,Impostazioni!$B$30:$B$59,0)),"codice?"))</f>
        <v/>
      </c>
      <c r="E388" s="9" t="n"/>
      <c r="F388" s="9" t="n"/>
      <c r="G388" s="16" t="n"/>
      <c r="H388" s="9" t="n"/>
      <c r="I388" s="17">
        <f>IF(B388="","",IFERROR(INDEX(Impostazioni!$D$6:$D$25,MATCH(B388,Impostazioni!$B$6:$B$25,0)),0))</f>
        <v/>
      </c>
      <c r="J388" s="17">
        <f>IF(OR(G388="",I388=""),"",G388*I388)</f>
        <v/>
      </c>
      <c r="K388" s="17">
        <f>IF(OR(C388="",H388&lt;&gt;"Sì"),"",IFERROR(INDEX(Impostazioni!$F$30:$F$59,MATCH(C388,Impostazioni!$B$30:$B$59,0)),0))</f>
        <v/>
      </c>
      <c r="L388" s="17">
        <f>IF(OR(G388="",K388=""),"",G388*K388)</f>
        <v/>
      </c>
      <c r="M388" s="18">
        <f>IF(A388="","",WEEKNUM(A388,21))</f>
        <v/>
      </c>
    </row>
    <row r="389">
      <c r="A389" s="14" t="n"/>
      <c r="B389" s="9" t="n"/>
      <c r="C389" s="9" t="n"/>
      <c r="D389" s="15">
        <f>IF(C389="","",IFERROR(INDEX(Impostazioni!$C$30:$C$59,MATCH(C389,Impostazioni!$B$30:$B$59,0)),"codice?"))</f>
        <v/>
      </c>
      <c r="E389" s="9" t="n"/>
      <c r="F389" s="9" t="n"/>
      <c r="G389" s="16" t="n"/>
      <c r="H389" s="9" t="n"/>
      <c r="I389" s="17">
        <f>IF(B389="","",IFERROR(INDEX(Impostazioni!$D$6:$D$25,MATCH(B389,Impostazioni!$B$6:$B$25,0)),0))</f>
        <v/>
      </c>
      <c r="J389" s="17">
        <f>IF(OR(G389="",I389=""),"",G389*I389)</f>
        <v/>
      </c>
      <c r="K389" s="17">
        <f>IF(OR(C389="",H389&lt;&gt;"Sì"),"",IFERROR(INDEX(Impostazioni!$F$30:$F$59,MATCH(C389,Impostazioni!$B$30:$B$59,0)),0))</f>
        <v/>
      </c>
      <c r="L389" s="17">
        <f>IF(OR(G389="",K389=""),"",G389*K389)</f>
        <v/>
      </c>
      <c r="M389" s="18">
        <f>IF(A389="","",WEEKNUM(A389,21))</f>
        <v/>
      </c>
    </row>
    <row r="390">
      <c r="A390" s="14" t="n"/>
      <c r="B390" s="9" t="n"/>
      <c r="C390" s="9" t="n"/>
      <c r="D390" s="15">
        <f>IF(C390="","",IFERROR(INDEX(Impostazioni!$C$30:$C$59,MATCH(C390,Impostazioni!$B$30:$B$59,0)),"codice?"))</f>
        <v/>
      </c>
      <c r="E390" s="9" t="n"/>
      <c r="F390" s="9" t="n"/>
      <c r="G390" s="16" t="n"/>
      <c r="H390" s="9" t="n"/>
      <c r="I390" s="17">
        <f>IF(B390="","",IFERROR(INDEX(Impostazioni!$D$6:$D$25,MATCH(B390,Impostazioni!$B$6:$B$25,0)),0))</f>
        <v/>
      </c>
      <c r="J390" s="17">
        <f>IF(OR(G390="",I390=""),"",G390*I390)</f>
        <v/>
      </c>
      <c r="K390" s="17">
        <f>IF(OR(C390="",H390&lt;&gt;"Sì"),"",IFERROR(INDEX(Impostazioni!$F$30:$F$59,MATCH(C390,Impostazioni!$B$30:$B$59,0)),0))</f>
        <v/>
      </c>
      <c r="L390" s="17">
        <f>IF(OR(G390="",K390=""),"",G390*K390)</f>
        <v/>
      </c>
      <c r="M390" s="18">
        <f>IF(A390="","",WEEKNUM(A390,21))</f>
        <v/>
      </c>
    </row>
    <row r="391">
      <c r="A391" s="14" t="n"/>
      <c r="B391" s="9" t="n"/>
      <c r="C391" s="9" t="n"/>
      <c r="D391" s="15">
        <f>IF(C391="","",IFERROR(INDEX(Impostazioni!$C$30:$C$59,MATCH(C391,Impostazioni!$B$30:$B$59,0)),"codice?"))</f>
        <v/>
      </c>
      <c r="E391" s="9" t="n"/>
      <c r="F391" s="9" t="n"/>
      <c r="G391" s="16" t="n"/>
      <c r="H391" s="9" t="n"/>
      <c r="I391" s="17">
        <f>IF(B391="","",IFERROR(INDEX(Impostazioni!$D$6:$D$25,MATCH(B391,Impostazioni!$B$6:$B$25,0)),0))</f>
        <v/>
      </c>
      <c r="J391" s="17">
        <f>IF(OR(G391="",I391=""),"",G391*I391)</f>
        <v/>
      </c>
      <c r="K391" s="17">
        <f>IF(OR(C391="",H391&lt;&gt;"Sì"),"",IFERROR(INDEX(Impostazioni!$F$30:$F$59,MATCH(C391,Impostazioni!$B$30:$B$59,0)),0))</f>
        <v/>
      </c>
      <c r="L391" s="17">
        <f>IF(OR(G391="",K391=""),"",G391*K391)</f>
        <v/>
      </c>
      <c r="M391" s="18">
        <f>IF(A391="","",WEEKNUM(A391,21))</f>
        <v/>
      </c>
    </row>
    <row r="392">
      <c r="A392" s="14" t="n"/>
      <c r="B392" s="9" t="n"/>
      <c r="C392" s="9" t="n"/>
      <c r="D392" s="15">
        <f>IF(C392="","",IFERROR(INDEX(Impostazioni!$C$30:$C$59,MATCH(C392,Impostazioni!$B$30:$B$59,0)),"codice?"))</f>
        <v/>
      </c>
      <c r="E392" s="9" t="n"/>
      <c r="F392" s="9" t="n"/>
      <c r="G392" s="16" t="n"/>
      <c r="H392" s="9" t="n"/>
      <c r="I392" s="17">
        <f>IF(B392="","",IFERROR(INDEX(Impostazioni!$D$6:$D$25,MATCH(B392,Impostazioni!$B$6:$B$25,0)),0))</f>
        <v/>
      </c>
      <c r="J392" s="17">
        <f>IF(OR(G392="",I392=""),"",G392*I392)</f>
        <v/>
      </c>
      <c r="K392" s="17">
        <f>IF(OR(C392="",H392&lt;&gt;"Sì"),"",IFERROR(INDEX(Impostazioni!$F$30:$F$59,MATCH(C392,Impostazioni!$B$30:$B$59,0)),0))</f>
        <v/>
      </c>
      <c r="L392" s="17">
        <f>IF(OR(G392="",K392=""),"",G392*K392)</f>
        <v/>
      </c>
      <c r="M392" s="18">
        <f>IF(A392="","",WEEKNUM(A392,21))</f>
        <v/>
      </c>
    </row>
    <row r="393">
      <c r="A393" s="14" t="n"/>
      <c r="B393" s="9" t="n"/>
      <c r="C393" s="9" t="n"/>
      <c r="D393" s="15">
        <f>IF(C393="","",IFERROR(INDEX(Impostazioni!$C$30:$C$59,MATCH(C393,Impostazioni!$B$30:$B$59,0)),"codice?"))</f>
        <v/>
      </c>
      <c r="E393" s="9" t="n"/>
      <c r="F393" s="9" t="n"/>
      <c r="G393" s="16" t="n"/>
      <c r="H393" s="9" t="n"/>
      <c r="I393" s="17">
        <f>IF(B393="","",IFERROR(INDEX(Impostazioni!$D$6:$D$25,MATCH(B393,Impostazioni!$B$6:$B$25,0)),0))</f>
        <v/>
      </c>
      <c r="J393" s="17">
        <f>IF(OR(G393="",I393=""),"",G393*I393)</f>
        <v/>
      </c>
      <c r="K393" s="17">
        <f>IF(OR(C393="",H393&lt;&gt;"Sì"),"",IFERROR(INDEX(Impostazioni!$F$30:$F$59,MATCH(C393,Impostazioni!$B$30:$B$59,0)),0))</f>
        <v/>
      </c>
      <c r="L393" s="17">
        <f>IF(OR(G393="",K393=""),"",G393*K393)</f>
        <v/>
      </c>
      <c r="M393" s="18">
        <f>IF(A393="","",WEEKNUM(A393,21))</f>
        <v/>
      </c>
    </row>
    <row r="394">
      <c r="A394" s="14" t="n"/>
      <c r="B394" s="9" t="n"/>
      <c r="C394" s="9" t="n"/>
      <c r="D394" s="15">
        <f>IF(C394="","",IFERROR(INDEX(Impostazioni!$C$30:$C$59,MATCH(C394,Impostazioni!$B$30:$B$59,0)),"codice?"))</f>
        <v/>
      </c>
      <c r="E394" s="9" t="n"/>
      <c r="F394" s="9" t="n"/>
      <c r="G394" s="16" t="n"/>
      <c r="H394" s="9" t="n"/>
      <c r="I394" s="17">
        <f>IF(B394="","",IFERROR(INDEX(Impostazioni!$D$6:$D$25,MATCH(B394,Impostazioni!$B$6:$B$25,0)),0))</f>
        <v/>
      </c>
      <c r="J394" s="17">
        <f>IF(OR(G394="",I394=""),"",G394*I394)</f>
        <v/>
      </c>
      <c r="K394" s="17">
        <f>IF(OR(C394="",H394&lt;&gt;"Sì"),"",IFERROR(INDEX(Impostazioni!$F$30:$F$59,MATCH(C394,Impostazioni!$B$30:$B$59,0)),0))</f>
        <v/>
      </c>
      <c r="L394" s="17">
        <f>IF(OR(G394="",K394=""),"",G394*K394)</f>
        <v/>
      </c>
      <c r="M394" s="18">
        <f>IF(A394="","",WEEKNUM(A394,21))</f>
        <v/>
      </c>
    </row>
    <row r="395">
      <c r="A395" s="14" t="n"/>
      <c r="B395" s="9" t="n"/>
      <c r="C395" s="9" t="n"/>
      <c r="D395" s="15">
        <f>IF(C395="","",IFERROR(INDEX(Impostazioni!$C$30:$C$59,MATCH(C395,Impostazioni!$B$30:$B$59,0)),"codice?"))</f>
        <v/>
      </c>
      <c r="E395" s="9" t="n"/>
      <c r="F395" s="9" t="n"/>
      <c r="G395" s="16" t="n"/>
      <c r="H395" s="9" t="n"/>
      <c r="I395" s="17">
        <f>IF(B395="","",IFERROR(INDEX(Impostazioni!$D$6:$D$25,MATCH(B395,Impostazioni!$B$6:$B$25,0)),0))</f>
        <v/>
      </c>
      <c r="J395" s="17">
        <f>IF(OR(G395="",I395=""),"",G395*I395)</f>
        <v/>
      </c>
      <c r="K395" s="17">
        <f>IF(OR(C395="",H395&lt;&gt;"Sì"),"",IFERROR(INDEX(Impostazioni!$F$30:$F$59,MATCH(C395,Impostazioni!$B$30:$B$59,0)),0))</f>
        <v/>
      </c>
      <c r="L395" s="17">
        <f>IF(OR(G395="",K395=""),"",G395*K395)</f>
        <v/>
      </c>
      <c r="M395" s="18">
        <f>IF(A395="","",WEEKNUM(A395,21))</f>
        <v/>
      </c>
    </row>
    <row r="396">
      <c r="A396" s="14" t="n"/>
      <c r="B396" s="9" t="n"/>
      <c r="C396" s="9" t="n"/>
      <c r="D396" s="15">
        <f>IF(C396="","",IFERROR(INDEX(Impostazioni!$C$30:$C$59,MATCH(C396,Impostazioni!$B$30:$B$59,0)),"codice?"))</f>
        <v/>
      </c>
      <c r="E396" s="9" t="n"/>
      <c r="F396" s="9" t="n"/>
      <c r="G396" s="16" t="n"/>
      <c r="H396" s="9" t="n"/>
      <c r="I396" s="17">
        <f>IF(B396="","",IFERROR(INDEX(Impostazioni!$D$6:$D$25,MATCH(B396,Impostazioni!$B$6:$B$25,0)),0))</f>
        <v/>
      </c>
      <c r="J396" s="17">
        <f>IF(OR(G396="",I396=""),"",G396*I396)</f>
        <v/>
      </c>
      <c r="K396" s="17">
        <f>IF(OR(C396="",H396&lt;&gt;"Sì"),"",IFERROR(INDEX(Impostazioni!$F$30:$F$59,MATCH(C396,Impostazioni!$B$30:$B$59,0)),0))</f>
        <v/>
      </c>
      <c r="L396" s="17">
        <f>IF(OR(G396="",K396=""),"",G396*K396)</f>
        <v/>
      </c>
      <c r="M396" s="18">
        <f>IF(A396="","",WEEKNUM(A396,21))</f>
        <v/>
      </c>
    </row>
    <row r="397">
      <c r="A397" s="14" t="n"/>
      <c r="B397" s="9" t="n"/>
      <c r="C397" s="9" t="n"/>
      <c r="D397" s="15">
        <f>IF(C397="","",IFERROR(INDEX(Impostazioni!$C$30:$C$59,MATCH(C397,Impostazioni!$B$30:$B$59,0)),"codice?"))</f>
        <v/>
      </c>
      <c r="E397" s="9" t="n"/>
      <c r="F397" s="9" t="n"/>
      <c r="G397" s="16" t="n"/>
      <c r="H397" s="9" t="n"/>
      <c r="I397" s="17">
        <f>IF(B397="","",IFERROR(INDEX(Impostazioni!$D$6:$D$25,MATCH(B397,Impostazioni!$B$6:$B$25,0)),0))</f>
        <v/>
      </c>
      <c r="J397" s="17">
        <f>IF(OR(G397="",I397=""),"",G397*I397)</f>
        <v/>
      </c>
      <c r="K397" s="17">
        <f>IF(OR(C397="",H397&lt;&gt;"Sì"),"",IFERROR(INDEX(Impostazioni!$F$30:$F$59,MATCH(C397,Impostazioni!$B$30:$B$59,0)),0))</f>
        <v/>
      </c>
      <c r="L397" s="17">
        <f>IF(OR(G397="",K397=""),"",G397*K397)</f>
        <v/>
      </c>
      <c r="M397" s="18">
        <f>IF(A397="","",WEEKNUM(A397,21))</f>
        <v/>
      </c>
    </row>
    <row r="398">
      <c r="A398" s="14" t="n"/>
      <c r="B398" s="9" t="n"/>
      <c r="C398" s="9" t="n"/>
      <c r="D398" s="15">
        <f>IF(C398="","",IFERROR(INDEX(Impostazioni!$C$30:$C$59,MATCH(C398,Impostazioni!$B$30:$B$59,0)),"codice?"))</f>
        <v/>
      </c>
      <c r="E398" s="9" t="n"/>
      <c r="F398" s="9" t="n"/>
      <c r="G398" s="16" t="n"/>
      <c r="H398" s="9" t="n"/>
      <c r="I398" s="17">
        <f>IF(B398="","",IFERROR(INDEX(Impostazioni!$D$6:$D$25,MATCH(B398,Impostazioni!$B$6:$B$25,0)),0))</f>
        <v/>
      </c>
      <c r="J398" s="17">
        <f>IF(OR(G398="",I398=""),"",G398*I398)</f>
        <v/>
      </c>
      <c r="K398" s="17">
        <f>IF(OR(C398="",H398&lt;&gt;"Sì"),"",IFERROR(INDEX(Impostazioni!$F$30:$F$59,MATCH(C398,Impostazioni!$B$30:$B$59,0)),0))</f>
        <v/>
      </c>
      <c r="L398" s="17">
        <f>IF(OR(G398="",K398=""),"",G398*K398)</f>
        <v/>
      </c>
      <c r="M398" s="18">
        <f>IF(A398="","",WEEKNUM(A398,21))</f>
        <v/>
      </c>
    </row>
    <row r="399">
      <c r="A399" s="14" t="n"/>
      <c r="B399" s="9" t="n"/>
      <c r="C399" s="9" t="n"/>
      <c r="D399" s="15">
        <f>IF(C399="","",IFERROR(INDEX(Impostazioni!$C$30:$C$59,MATCH(C399,Impostazioni!$B$30:$B$59,0)),"codice?"))</f>
        <v/>
      </c>
      <c r="E399" s="9" t="n"/>
      <c r="F399" s="9" t="n"/>
      <c r="G399" s="16" t="n"/>
      <c r="H399" s="9" t="n"/>
      <c r="I399" s="17">
        <f>IF(B399="","",IFERROR(INDEX(Impostazioni!$D$6:$D$25,MATCH(B399,Impostazioni!$B$6:$B$25,0)),0))</f>
        <v/>
      </c>
      <c r="J399" s="17">
        <f>IF(OR(G399="",I399=""),"",G399*I399)</f>
        <v/>
      </c>
      <c r="K399" s="17">
        <f>IF(OR(C399="",H399&lt;&gt;"Sì"),"",IFERROR(INDEX(Impostazioni!$F$30:$F$59,MATCH(C399,Impostazioni!$B$30:$B$59,0)),0))</f>
        <v/>
      </c>
      <c r="L399" s="17">
        <f>IF(OR(G399="",K399=""),"",G399*K399)</f>
        <v/>
      </c>
      <c r="M399" s="18">
        <f>IF(A399="","",WEEKNUM(A399,21))</f>
        <v/>
      </c>
    </row>
    <row r="400">
      <c r="A400" s="14" t="n"/>
      <c r="B400" s="9" t="n"/>
      <c r="C400" s="9" t="n"/>
      <c r="D400" s="15">
        <f>IF(C400="","",IFERROR(INDEX(Impostazioni!$C$30:$C$59,MATCH(C400,Impostazioni!$B$30:$B$59,0)),"codice?"))</f>
        <v/>
      </c>
      <c r="E400" s="9" t="n"/>
      <c r="F400" s="9" t="n"/>
      <c r="G400" s="16" t="n"/>
      <c r="H400" s="9" t="n"/>
      <c r="I400" s="17">
        <f>IF(B400="","",IFERROR(INDEX(Impostazioni!$D$6:$D$25,MATCH(B400,Impostazioni!$B$6:$B$25,0)),0))</f>
        <v/>
      </c>
      <c r="J400" s="17">
        <f>IF(OR(G400="",I400=""),"",G400*I400)</f>
        <v/>
      </c>
      <c r="K400" s="17">
        <f>IF(OR(C400="",H400&lt;&gt;"Sì"),"",IFERROR(INDEX(Impostazioni!$F$30:$F$59,MATCH(C400,Impostazioni!$B$30:$B$59,0)),0))</f>
        <v/>
      </c>
      <c r="L400" s="17">
        <f>IF(OR(G400="",K400=""),"",G400*K400)</f>
        <v/>
      </c>
      <c r="M400" s="18">
        <f>IF(A400="","",WEEKNUM(A400,21))</f>
        <v/>
      </c>
    </row>
    <row r="401">
      <c r="A401" s="14" t="n"/>
      <c r="B401" s="9" t="n"/>
      <c r="C401" s="9" t="n"/>
      <c r="D401" s="15">
        <f>IF(C401="","",IFERROR(INDEX(Impostazioni!$C$30:$C$59,MATCH(C401,Impostazioni!$B$30:$B$59,0)),"codice?"))</f>
        <v/>
      </c>
      <c r="E401" s="9" t="n"/>
      <c r="F401" s="9" t="n"/>
      <c r="G401" s="16" t="n"/>
      <c r="H401" s="9" t="n"/>
      <c r="I401" s="17">
        <f>IF(B401="","",IFERROR(INDEX(Impostazioni!$D$6:$D$25,MATCH(B401,Impostazioni!$B$6:$B$25,0)),0))</f>
        <v/>
      </c>
      <c r="J401" s="17">
        <f>IF(OR(G401="",I401=""),"",G401*I401)</f>
        <v/>
      </c>
      <c r="K401" s="17">
        <f>IF(OR(C401="",H401&lt;&gt;"Sì"),"",IFERROR(INDEX(Impostazioni!$F$30:$F$59,MATCH(C401,Impostazioni!$B$30:$B$59,0)),0))</f>
        <v/>
      </c>
      <c r="L401" s="17">
        <f>IF(OR(G401="",K401=""),"",G401*K401)</f>
        <v/>
      </c>
      <c r="M401" s="18">
        <f>IF(A401="","",WEEKNUM(A401,21))</f>
        <v/>
      </c>
    </row>
    <row r="402">
      <c r="A402" s="14" t="n"/>
      <c r="B402" s="9" t="n"/>
      <c r="C402" s="9" t="n"/>
      <c r="D402" s="15">
        <f>IF(C402="","",IFERROR(INDEX(Impostazioni!$C$30:$C$59,MATCH(C402,Impostazioni!$B$30:$B$59,0)),"codice?"))</f>
        <v/>
      </c>
      <c r="E402" s="9" t="n"/>
      <c r="F402" s="9" t="n"/>
      <c r="G402" s="16" t="n"/>
      <c r="H402" s="9" t="n"/>
      <c r="I402" s="17">
        <f>IF(B402="","",IFERROR(INDEX(Impostazioni!$D$6:$D$25,MATCH(B402,Impostazioni!$B$6:$B$25,0)),0))</f>
        <v/>
      </c>
      <c r="J402" s="17">
        <f>IF(OR(G402="",I402=""),"",G402*I402)</f>
        <v/>
      </c>
      <c r="K402" s="17">
        <f>IF(OR(C402="",H402&lt;&gt;"Sì"),"",IFERROR(INDEX(Impostazioni!$F$30:$F$59,MATCH(C402,Impostazioni!$B$30:$B$59,0)),0))</f>
        <v/>
      </c>
      <c r="L402" s="17">
        <f>IF(OR(G402="",K402=""),"",G402*K402)</f>
        <v/>
      </c>
      <c r="M402" s="18">
        <f>IF(A402="","",WEEKNUM(A402,21))</f>
        <v/>
      </c>
    </row>
    <row r="403">
      <c r="A403" s="14" t="n"/>
      <c r="B403" s="9" t="n"/>
      <c r="C403" s="9" t="n"/>
      <c r="D403" s="15">
        <f>IF(C403="","",IFERROR(INDEX(Impostazioni!$C$30:$C$59,MATCH(C403,Impostazioni!$B$30:$B$59,0)),"codice?"))</f>
        <v/>
      </c>
      <c r="E403" s="9" t="n"/>
      <c r="F403" s="9" t="n"/>
      <c r="G403" s="16" t="n"/>
      <c r="H403" s="9" t="n"/>
      <c r="I403" s="17">
        <f>IF(B403="","",IFERROR(INDEX(Impostazioni!$D$6:$D$25,MATCH(B403,Impostazioni!$B$6:$B$25,0)),0))</f>
        <v/>
      </c>
      <c r="J403" s="17">
        <f>IF(OR(G403="",I403=""),"",G403*I403)</f>
        <v/>
      </c>
      <c r="K403" s="17">
        <f>IF(OR(C403="",H403&lt;&gt;"Sì"),"",IFERROR(INDEX(Impostazioni!$F$30:$F$59,MATCH(C403,Impostazioni!$B$30:$B$59,0)),0))</f>
        <v/>
      </c>
      <c r="L403" s="17">
        <f>IF(OR(G403="",K403=""),"",G403*K403)</f>
        <v/>
      </c>
      <c r="M403" s="18">
        <f>IF(A403="","",WEEKNUM(A403,21))</f>
        <v/>
      </c>
    </row>
    <row r="404">
      <c r="A404" s="14" t="n"/>
      <c r="B404" s="9" t="n"/>
      <c r="C404" s="9" t="n"/>
      <c r="D404" s="15">
        <f>IF(C404="","",IFERROR(INDEX(Impostazioni!$C$30:$C$59,MATCH(C404,Impostazioni!$B$30:$B$59,0)),"codice?"))</f>
        <v/>
      </c>
      <c r="E404" s="9" t="n"/>
      <c r="F404" s="9" t="n"/>
      <c r="G404" s="16" t="n"/>
      <c r="H404" s="9" t="n"/>
      <c r="I404" s="17">
        <f>IF(B404="","",IFERROR(INDEX(Impostazioni!$D$6:$D$25,MATCH(B404,Impostazioni!$B$6:$B$25,0)),0))</f>
        <v/>
      </c>
      <c r="J404" s="17">
        <f>IF(OR(G404="",I404=""),"",G404*I404)</f>
        <v/>
      </c>
      <c r="K404" s="17">
        <f>IF(OR(C404="",H404&lt;&gt;"Sì"),"",IFERROR(INDEX(Impostazioni!$F$30:$F$59,MATCH(C404,Impostazioni!$B$30:$B$59,0)),0))</f>
        <v/>
      </c>
      <c r="L404" s="17">
        <f>IF(OR(G404="",K404=""),"",G404*K404)</f>
        <v/>
      </c>
      <c r="M404" s="18">
        <f>IF(A404="","",WEEKNUM(A404,21))</f>
        <v/>
      </c>
    </row>
    <row r="405">
      <c r="A405" s="14" t="n"/>
      <c r="B405" s="9" t="n"/>
      <c r="C405" s="9" t="n"/>
      <c r="D405" s="15">
        <f>IF(C405="","",IFERROR(INDEX(Impostazioni!$C$30:$C$59,MATCH(C405,Impostazioni!$B$30:$B$59,0)),"codice?"))</f>
        <v/>
      </c>
      <c r="E405" s="9" t="n"/>
      <c r="F405" s="9" t="n"/>
      <c r="G405" s="16" t="n"/>
      <c r="H405" s="9" t="n"/>
      <c r="I405" s="17">
        <f>IF(B405="","",IFERROR(INDEX(Impostazioni!$D$6:$D$25,MATCH(B405,Impostazioni!$B$6:$B$25,0)),0))</f>
        <v/>
      </c>
      <c r="J405" s="17">
        <f>IF(OR(G405="",I405=""),"",G405*I405)</f>
        <v/>
      </c>
      <c r="K405" s="17">
        <f>IF(OR(C405="",H405&lt;&gt;"Sì"),"",IFERROR(INDEX(Impostazioni!$F$30:$F$59,MATCH(C405,Impostazioni!$B$30:$B$59,0)),0))</f>
        <v/>
      </c>
      <c r="L405" s="17">
        <f>IF(OR(G405="",K405=""),"",G405*K405)</f>
        <v/>
      </c>
      <c r="M405" s="18">
        <f>IF(A405="","",WEEKNUM(A405,21))</f>
        <v/>
      </c>
    </row>
    <row r="406">
      <c r="A406" s="14" t="n"/>
      <c r="B406" s="9" t="n"/>
      <c r="C406" s="9" t="n"/>
      <c r="D406" s="15">
        <f>IF(C406="","",IFERROR(INDEX(Impostazioni!$C$30:$C$59,MATCH(C406,Impostazioni!$B$30:$B$59,0)),"codice?"))</f>
        <v/>
      </c>
      <c r="E406" s="9" t="n"/>
      <c r="F406" s="9" t="n"/>
      <c r="G406" s="16" t="n"/>
      <c r="H406" s="9" t="n"/>
      <c r="I406" s="17">
        <f>IF(B406="","",IFERROR(INDEX(Impostazioni!$D$6:$D$25,MATCH(B406,Impostazioni!$B$6:$B$25,0)),0))</f>
        <v/>
      </c>
      <c r="J406" s="17">
        <f>IF(OR(G406="",I406=""),"",G406*I406)</f>
        <v/>
      </c>
      <c r="K406" s="17">
        <f>IF(OR(C406="",H406&lt;&gt;"Sì"),"",IFERROR(INDEX(Impostazioni!$F$30:$F$59,MATCH(C406,Impostazioni!$B$30:$B$59,0)),0))</f>
        <v/>
      </c>
      <c r="L406" s="17">
        <f>IF(OR(G406="",K406=""),"",G406*K406)</f>
        <v/>
      </c>
      <c r="M406" s="18">
        <f>IF(A406="","",WEEKNUM(A406,21))</f>
        <v/>
      </c>
    </row>
    <row r="407">
      <c r="A407" s="14" t="n"/>
      <c r="B407" s="9" t="n"/>
      <c r="C407" s="9" t="n"/>
      <c r="D407" s="15">
        <f>IF(C407="","",IFERROR(INDEX(Impostazioni!$C$30:$C$59,MATCH(C407,Impostazioni!$B$30:$B$59,0)),"codice?"))</f>
        <v/>
      </c>
      <c r="E407" s="9" t="n"/>
      <c r="F407" s="9" t="n"/>
      <c r="G407" s="16" t="n"/>
      <c r="H407" s="9" t="n"/>
      <c r="I407" s="17">
        <f>IF(B407="","",IFERROR(INDEX(Impostazioni!$D$6:$D$25,MATCH(B407,Impostazioni!$B$6:$B$25,0)),0))</f>
        <v/>
      </c>
      <c r="J407" s="17">
        <f>IF(OR(G407="",I407=""),"",G407*I407)</f>
        <v/>
      </c>
      <c r="K407" s="17">
        <f>IF(OR(C407="",H407&lt;&gt;"Sì"),"",IFERROR(INDEX(Impostazioni!$F$30:$F$59,MATCH(C407,Impostazioni!$B$30:$B$59,0)),0))</f>
        <v/>
      </c>
      <c r="L407" s="17">
        <f>IF(OR(G407="",K407=""),"",G407*K407)</f>
        <v/>
      </c>
      <c r="M407" s="18">
        <f>IF(A407="","",WEEKNUM(A407,21))</f>
        <v/>
      </c>
    </row>
    <row r="408">
      <c r="A408" s="14" t="n"/>
      <c r="B408" s="9" t="n"/>
      <c r="C408" s="9" t="n"/>
      <c r="D408" s="15">
        <f>IF(C408="","",IFERROR(INDEX(Impostazioni!$C$30:$C$59,MATCH(C408,Impostazioni!$B$30:$B$59,0)),"codice?"))</f>
        <v/>
      </c>
      <c r="E408" s="9" t="n"/>
      <c r="F408" s="9" t="n"/>
      <c r="G408" s="16" t="n"/>
      <c r="H408" s="9" t="n"/>
      <c r="I408" s="17">
        <f>IF(B408="","",IFERROR(INDEX(Impostazioni!$D$6:$D$25,MATCH(B408,Impostazioni!$B$6:$B$25,0)),0))</f>
        <v/>
      </c>
      <c r="J408" s="17">
        <f>IF(OR(G408="",I408=""),"",G408*I408)</f>
        <v/>
      </c>
      <c r="K408" s="17">
        <f>IF(OR(C408="",H408&lt;&gt;"Sì"),"",IFERROR(INDEX(Impostazioni!$F$30:$F$59,MATCH(C408,Impostazioni!$B$30:$B$59,0)),0))</f>
        <v/>
      </c>
      <c r="L408" s="17">
        <f>IF(OR(G408="",K408=""),"",G408*K408)</f>
        <v/>
      </c>
      <c r="M408" s="18">
        <f>IF(A408="","",WEEKNUM(A408,21))</f>
        <v/>
      </c>
    </row>
    <row r="409">
      <c r="A409" s="14" t="n"/>
      <c r="B409" s="9" t="n"/>
      <c r="C409" s="9" t="n"/>
      <c r="D409" s="15">
        <f>IF(C409="","",IFERROR(INDEX(Impostazioni!$C$30:$C$59,MATCH(C409,Impostazioni!$B$30:$B$59,0)),"codice?"))</f>
        <v/>
      </c>
      <c r="E409" s="9" t="n"/>
      <c r="F409" s="9" t="n"/>
      <c r="G409" s="16" t="n"/>
      <c r="H409" s="9" t="n"/>
      <c r="I409" s="17">
        <f>IF(B409="","",IFERROR(INDEX(Impostazioni!$D$6:$D$25,MATCH(B409,Impostazioni!$B$6:$B$25,0)),0))</f>
        <v/>
      </c>
      <c r="J409" s="17">
        <f>IF(OR(G409="",I409=""),"",G409*I409)</f>
        <v/>
      </c>
      <c r="K409" s="17">
        <f>IF(OR(C409="",H409&lt;&gt;"Sì"),"",IFERROR(INDEX(Impostazioni!$F$30:$F$59,MATCH(C409,Impostazioni!$B$30:$B$59,0)),0))</f>
        <v/>
      </c>
      <c r="L409" s="17">
        <f>IF(OR(G409="",K409=""),"",G409*K409)</f>
        <v/>
      </c>
      <c r="M409" s="18">
        <f>IF(A409="","",WEEKNUM(A409,21))</f>
        <v/>
      </c>
    </row>
    <row r="410">
      <c r="A410" s="14" t="n"/>
      <c r="B410" s="9" t="n"/>
      <c r="C410" s="9" t="n"/>
      <c r="D410" s="15">
        <f>IF(C410="","",IFERROR(INDEX(Impostazioni!$C$30:$C$59,MATCH(C410,Impostazioni!$B$30:$B$59,0)),"codice?"))</f>
        <v/>
      </c>
      <c r="E410" s="9" t="n"/>
      <c r="F410" s="9" t="n"/>
      <c r="G410" s="16" t="n"/>
      <c r="H410" s="9" t="n"/>
      <c r="I410" s="17">
        <f>IF(B410="","",IFERROR(INDEX(Impostazioni!$D$6:$D$25,MATCH(B410,Impostazioni!$B$6:$B$25,0)),0))</f>
        <v/>
      </c>
      <c r="J410" s="17">
        <f>IF(OR(G410="",I410=""),"",G410*I410)</f>
        <v/>
      </c>
      <c r="K410" s="17">
        <f>IF(OR(C410="",H410&lt;&gt;"Sì"),"",IFERROR(INDEX(Impostazioni!$F$30:$F$59,MATCH(C410,Impostazioni!$B$30:$B$59,0)),0))</f>
        <v/>
      </c>
      <c r="L410" s="17">
        <f>IF(OR(G410="",K410=""),"",G410*K410)</f>
        <v/>
      </c>
      <c r="M410" s="18">
        <f>IF(A410="","",WEEKNUM(A410,21))</f>
        <v/>
      </c>
    </row>
    <row r="411">
      <c r="A411" s="14" t="n"/>
      <c r="B411" s="9" t="n"/>
      <c r="C411" s="9" t="n"/>
      <c r="D411" s="15">
        <f>IF(C411="","",IFERROR(INDEX(Impostazioni!$C$30:$C$59,MATCH(C411,Impostazioni!$B$30:$B$59,0)),"codice?"))</f>
        <v/>
      </c>
      <c r="E411" s="9" t="n"/>
      <c r="F411" s="9" t="n"/>
      <c r="G411" s="16" t="n"/>
      <c r="H411" s="9" t="n"/>
      <c r="I411" s="17">
        <f>IF(B411="","",IFERROR(INDEX(Impostazioni!$D$6:$D$25,MATCH(B411,Impostazioni!$B$6:$B$25,0)),0))</f>
        <v/>
      </c>
      <c r="J411" s="17">
        <f>IF(OR(G411="",I411=""),"",G411*I411)</f>
        <v/>
      </c>
      <c r="K411" s="17">
        <f>IF(OR(C411="",H411&lt;&gt;"Sì"),"",IFERROR(INDEX(Impostazioni!$F$30:$F$59,MATCH(C411,Impostazioni!$B$30:$B$59,0)),0))</f>
        <v/>
      </c>
      <c r="L411" s="17">
        <f>IF(OR(G411="",K411=""),"",G411*K411)</f>
        <v/>
      </c>
      <c r="M411" s="18">
        <f>IF(A411="","",WEEKNUM(A411,21))</f>
        <v/>
      </c>
    </row>
    <row r="412">
      <c r="A412" s="14" t="n"/>
      <c r="B412" s="9" t="n"/>
      <c r="C412" s="9" t="n"/>
      <c r="D412" s="15">
        <f>IF(C412="","",IFERROR(INDEX(Impostazioni!$C$30:$C$59,MATCH(C412,Impostazioni!$B$30:$B$59,0)),"codice?"))</f>
        <v/>
      </c>
      <c r="E412" s="9" t="n"/>
      <c r="F412" s="9" t="n"/>
      <c r="G412" s="16" t="n"/>
      <c r="H412" s="9" t="n"/>
      <c r="I412" s="17">
        <f>IF(B412="","",IFERROR(INDEX(Impostazioni!$D$6:$D$25,MATCH(B412,Impostazioni!$B$6:$B$25,0)),0))</f>
        <v/>
      </c>
      <c r="J412" s="17">
        <f>IF(OR(G412="",I412=""),"",G412*I412)</f>
        <v/>
      </c>
      <c r="K412" s="17">
        <f>IF(OR(C412="",H412&lt;&gt;"Sì"),"",IFERROR(INDEX(Impostazioni!$F$30:$F$59,MATCH(C412,Impostazioni!$B$30:$B$59,0)),0))</f>
        <v/>
      </c>
      <c r="L412" s="17">
        <f>IF(OR(G412="",K412=""),"",G412*K412)</f>
        <v/>
      </c>
      <c r="M412" s="18">
        <f>IF(A412="","",WEEKNUM(A412,21))</f>
        <v/>
      </c>
    </row>
    <row r="413">
      <c r="A413" s="14" t="n"/>
      <c r="B413" s="9" t="n"/>
      <c r="C413" s="9" t="n"/>
      <c r="D413" s="15">
        <f>IF(C413="","",IFERROR(INDEX(Impostazioni!$C$30:$C$59,MATCH(C413,Impostazioni!$B$30:$B$59,0)),"codice?"))</f>
        <v/>
      </c>
      <c r="E413" s="9" t="n"/>
      <c r="F413" s="9" t="n"/>
      <c r="G413" s="16" t="n"/>
      <c r="H413" s="9" t="n"/>
      <c r="I413" s="17">
        <f>IF(B413="","",IFERROR(INDEX(Impostazioni!$D$6:$D$25,MATCH(B413,Impostazioni!$B$6:$B$25,0)),0))</f>
        <v/>
      </c>
      <c r="J413" s="17">
        <f>IF(OR(G413="",I413=""),"",G413*I413)</f>
        <v/>
      </c>
      <c r="K413" s="17">
        <f>IF(OR(C413="",H413&lt;&gt;"Sì"),"",IFERROR(INDEX(Impostazioni!$F$30:$F$59,MATCH(C413,Impostazioni!$B$30:$B$59,0)),0))</f>
        <v/>
      </c>
      <c r="L413" s="17">
        <f>IF(OR(G413="",K413=""),"",G413*K413)</f>
        <v/>
      </c>
      <c r="M413" s="18">
        <f>IF(A413="","",WEEKNUM(A413,21))</f>
        <v/>
      </c>
    </row>
    <row r="414">
      <c r="A414" s="14" t="n"/>
      <c r="B414" s="9" t="n"/>
      <c r="C414" s="9" t="n"/>
      <c r="D414" s="15">
        <f>IF(C414="","",IFERROR(INDEX(Impostazioni!$C$30:$C$59,MATCH(C414,Impostazioni!$B$30:$B$59,0)),"codice?"))</f>
        <v/>
      </c>
      <c r="E414" s="9" t="n"/>
      <c r="F414" s="9" t="n"/>
      <c r="G414" s="16" t="n"/>
      <c r="H414" s="9" t="n"/>
      <c r="I414" s="17">
        <f>IF(B414="","",IFERROR(INDEX(Impostazioni!$D$6:$D$25,MATCH(B414,Impostazioni!$B$6:$B$25,0)),0))</f>
        <v/>
      </c>
      <c r="J414" s="17">
        <f>IF(OR(G414="",I414=""),"",G414*I414)</f>
        <v/>
      </c>
      <c r="K414" s="17">
        <f>IF(OR(C414="",H414&lt;&gt;"Sì"),"",IFERROR(INDEX(Impostazioni!$F$30:$F$59,MATCH(C414,Impostazioni!$B$30:$B$59,0)),0))</f>
        <v/>
      </c>
      <c r="L414" s="17">
        <f>IF(OR(G414="",K414=""),"",G414*K414)</f>
        <v/>
      </c>
      <c r="M414" s="18">
        <f>IF(A414="","",WEEKNUM(A414,21))</f>
        <v/>
      </c>
    </row>
    <row r="415">
      <c r="A415" s="14" t="n"/>
      <c r="B415" s="9" t="n"/>
      <c r="C415" s="9" t="n"/>
      <c r="D415" s="15">
        <f>IF(C415="","",IFERROR(INDEX(Impostazioni!$C$30:$C$59,MATCH(C415,Impostazioni!$B$30:$B$59,0)),"codice?"))</f>
        <v/>
      </c>
      <c r="E415" s="9" t="n"/>
      <c r="F415" s="9" t="n"/>
      <c r="G415" s="16" t="n"/>
      <c r="H415" s="9" t="n"/>
      <c r="I415" s="17">
        <f>IF(B415="","",IFERROR(INDEX(Impostazioni!$D$6:$D$25,MATCH(B415,Impostazioni!$B$6:$B$25,0)),0))</f>
        <v/>
      </c>
      <c r="J415" s="17">
        <f>IF(OR(G415="",I415=""),"",G415*I415)</f>
        <v/>
      </c>
      <c r="K415" s="17">
        <f>IF(OR(C415="",H415&lt;&gt;"Sì"),"",IFERROR(INDEX(Impostazioni!$F$30:$F$59,MATCH(C415,Impostazioni!$B$30:$B$59,0)),0))</f>
        <v/>
      </c>
      <c r="L415" s="17">
        <f>IF(OR(G415="",K415=""),"",G415*K415)</f>
        <v/>
      </c>
      <c r="M415" s="18">
        <f>IF(A415="","",WEEKNUM(A415,21))</f>
        <v/>
      </c>
    </row>
    <row r="416">
      <c r="A416" s="14" t="n"/>
      <c r="B416" s="9" t="n"/>
      <c r="C416" s="9" t="n"/>
      <c r="D416" s="15">
        <f>IF(C416="","",IFERROR(INDEX(Impostazioni!$C$30:$C$59,MATCH(C416,Impostazioni!$B$30:$B$59,0)),"codice?"))</f>
        <v/>
      </c>
      <c r="E416" s="9" t="n"/>
      <c r="F416" s="9" t="n"/>
      <c r="G416" s="16" t="n"/>
      <c r="H416" s="9" t="n"/>
      <c r="I416" s="17">
        <f>IF(B416="","",IFERROR(INDEX(Impostazioni!$D$6:$D$25,MATCH(B416,Impostazioni!$B$6:$B$25,0)),0))</f>
        <v/>
      </c>
      <c r="J416" s="17">
        <f>IF(OR(G416="",I416=""),"",G416*I416)</f>
        <v/>
      </c>
      <c r="K416" s="17">
        <f>IF(OR(C416="",H416&lt;&gt;"Sì"),"",IFERROR(INDEX(Impostazioni!$F$30:$F$59,MATCH(C416,Impostazioni!$B$30:$B$59,0)),0))</f>
        <v/>
      </c>
      <c r="L416" s="17">
        <f>IF(OR(G416="",K416=""),"",G416*K416)</f>
        <v/>
      </c>
      <c r="M416" s="18">
        <f>IF(A416="","",WEEKNUM(A416,21))</f>
        <v/>
      </c>
    </row>
    <row r="417">
      <c r="A417" s="14" t="n"/>
      <c r="B417" s="9" t="n"/>
      <c r="C417" s="9" t="n"/>
      <c r="D417" s="15">
        <f>IF(C417="","",IFERROR(INDEX(Impostazioni!$C$30:$C$59,MATCH(C417,Impostazioni!$B$30:$B$59,0)),"codice?"))</f>
        <v/>
      </c>
      <c r="E417" s="9" t="n"/>
      <c r="F417" s="9" t="n"/>
      <c r="G417" s="16" t="n"/>
      <c r="H417" s="9" t="n"/>
      <c r="I417" s="17">
        <f>IF(B417="","",IFERROR(INDEX(Impostazioni!$D$6:$D$25,MATCH(B417,Impostazioni!$B$6:$B$25,0)),0))</f>
        <v/>
      </c>
      <c r="J417" s="17">
        <f>IF(OR(G417="",I417=""),"",G417*I417)</f>
        <v/>
      </c>
      <c r="K417" s="17">
        <f>IF(OR(C417="",H417&lt;&gt;"Sì"),"",IFERROR(INDEX(Impostazioni!$F$30:$F$59,MATCH(C417,Impostazioni!$B$30:$B$59,0)),0))</f>
        <v/>
      </c>
      <c r="L417" s="17">
        <f>IF(OR(G417="",K417=""),"",G417*K417)</f>
        <v/>
      </c>
      <c r="M417" s="18">
        <f>IF(A417="","",WEEKNUM(A417,21))</f>
        <v/>
      </c>
    </row>
    <row r="418">
      <c r="A418" s="14" t="n"/>
      <c r="B418" s="9" t="n"/>
      <c r="C418" s="9" t="n"/>
      <c r="D418" s="15">
        <f>IF(C418="","",IFERROR(INDEX(Impostazioni!$C$30:$C$59,MATCH(C418,Impostazioni!$B$30:$B$59,0)),"codice?"))</f>
        <v/>
      </c>
      <c r="E418" s="9" t="n"/>
      <c r="F418" s="9" t="n"/>
      <c r="G418" s="16" t="n"/>
      <c r="H418" s="9" t="n"/>
      <c r="I418" s="17">
        <f>IF(B418="","",IFERROR(INDEX(Impostazioni!$D$6:$D$25,MATCH(B418,Impostazioni!$B$6:$B$25,0)),0))</f>
        <v/>
      </c>
      <c r="J418" s="17">
        <f>IF(OR(G418="",I418=""),"",G418*I418)</f>
        <v/>
      </c>
      <c r="K418" s="17">
        <f>IF(OR(C418="",H418&lt;&gt;"Sì"),"",IFERROR(INDEX(Impostazioni!$F$30:$F$59,MATCH(C418,Impostazioni!$B$30:$B$59,0)),0))</f>
        <v/>
      </c>
      <c r="L418" s="17">
        <f>IF(OR(G418="",K418=""),"",G418*K418)</f>
        <v/>
      </c>
      <c r="M418" s="18">
        <f>IF(A418="","",WEEKNUM(A418,21))</f>
        <v/>
      </c>
    </row>
    <row r="419">
      <c r="A419" s="14" t="n"/>
      <c r="B419" s="9" t="n"/>
      <c r="C419" s="9" t="n"/>
      <c r="D419" s="15">
        <f>IF(C419="","",IFERROR(INDEX(Impostazioni!$C$30:$C$59,MATCH(C419,Impostazioni!$B$30:$B$59,0)),"codice?"))</f>
        <v/>
      </c>
      <c r="E419" s="9" t="n"/>
      <c r="F419" s="9" t="n"/>
      <c r="G419" s="16" t="n"/>
      <c r="H419" s="9" t="n"/>
      <c r="I419" s="17">
        <f>IF(B419="","",IFERROR(INDEX(Impostazioni!$D$6:$D$25,MATCH(B419,Impostazioni!$B$6:$B$25,0)),0))</f>
        <v/>
      </c>
      <c r="J419" s="17">
        <f>IF(OR(G419="",I419=""),"",G419*I419)</f>
        <v/>
      </c>
      <c r="K419" s="17">
        <f>IF(OR(C419="",H419&lt;&gt;"Sì"),"",IFERROR(INDEX(Impostazioni!$F$30:$F$59,MATCH(C419,Impostazioni!$B$30:$B$59,0)),0))</f>
        <v/>
      </c>
      <c r="L419" s="17">
        <f>IF(OR(G419="",K419=""),"",G419*K419)</f>
        <v/>
      </c>
      <c r="M419" s="18">
        <f>IF(A419="","",WEEKNUM(A419,21))</f>
        <v/>
      </c>
    </row>
    <row r="420">
      <c r="A420" s="14" t="n"/>
      <c r="B420" s="9" t="n"/>
      <c r="C420" s="9" t="n"/>
      <c r="D420" s="15">
        <f>IF(C420="","",IFERROR(INDEX(Impostazioni!$C$30:$C$59,MATCH(C420,Impostazioni!$B$30:$B$59,0)),"codice?"))</f>
        <v/>
      </c>
      <c r="E420" s="9" t="n"/>
      <c r="F420" s="9" t="n"/>
      <c r="G420" s="16" t="n"/>
      <c r="H420" s="9" t="n"/>
      <c r="I420" s="17">
        <f>IF(B420="","",IFERROR(INDEX(Impostazioni!$D$6:$D$25,MATCH(B420,Impostazioni!$B$6:$B$25,0)),0))</f>
        <v/>
      </c>
      <c r="J420" s="17">
        <f>IF(OR(G420="",I420=""),"",G420*I420)</f>
        <v/>
      </c>
      <c r="K420" s="17">
        <f>IF(OR(C420="",H420&lt;&gt;"Sì"),"",IFERROR(INDEX(Impostazioni!$F$30:$F$59,MATCH(C420,Impostazioni!$B$30:$B$59,0)),0))</f>
        <v/>
      </c>
      <c r="L420" s="17">
        <f>IF(OR(G420="",K420=""),"",G420*K420)</f>
        <v/>
      </c>
      <c r="M420" s="18">
        <f>IF(A420="","",WEEKNUM(A420,21))</f>
        <v/>
      </c>
    </row>
    <row r="421">
      <c r="A421" s="14" t="n"/>
      <c r="B421" s="9" t="n"/>
      <c r="C421" s="9" t="n"/>
      <c r="D421" s="15">
        <f>IF(C421="","",IFERROR(INDEX(Impostazioni!$C$30:$C$59,MATCH(C421,Impostazioni!$B$30:$B$59,0)),"codice?"))</f>
        <v/>
      </c>
      <c r="E421" s="9" t="n"/>
      <c r="F421" s="9" t="n"/>
      <c r="G421" s="16" t="n"/>
      <c r="H421" s="9" t="n"/>
      <c r="I421" s="17">
        <f>IF(B421="","",IFERROR(INDEX(Impostazioni!$D$6:$D$25,MATCH(B421,Impostazioni!$B$6:$B$25,0)),0))</f>
        <v/>
      </c>
      <c r="J421" s="17">
        <f>IF(OR(G421="",I421=""),"",G421*I421)</f>
        <v/>
      </c>
      <c r="K421" s="17">
        <f>IF(OR(C421="",H421&lt;&gt;"Sì"),"",IFERROR(INDEX(Impostazioni!$F$30:$F$59,MATCH(C421,Impostazioni!$B$30:$B$59,0)),0))</f>
        <v/>
      </c>
      <c r="L421" s="17">
        <f>IF(OR(G421="",K421=""),"",G421*K421)</f>
        <v/>
      </c>
      <c r="M421" s="18">
        <f>IF(A421="","",WEEKNUM(A421,21))</f>
        <v/>
      </c>
    </row>
    <row r="422">
      <c r="A422" s="14" t="n"/>
      <c r="B422" s="9" t="n"/>
      <c r="C422" s="9" t="n"/>
      <c r="D422" s="15">
        <f>IF(C422="","",IFERROR(INDEX(Impostazioni!$C$30:$C$59,MATCH(C422,Impostazioni!$B$30:$B$59,0)),"codice?"))</f>
        <v/>
      </c>
      <c r="E422" s="9" t="n"/>
      <c r="F422" s="9" t="n"/>
      <c r="G422" s="16" t="n"/>
      <c r="H422" s="9" t="n"/>
      <c r="I422" s="17">
        <f>IF(B422="","",IFERROR(INDEX(Impostazioni!$D$6:$D$25,MATCH(B422,Impostazioni!$B$6:$B$25,0)),0))</f>
        <v/>
      </c>
      <c r="J422" s="17">
        <f>IF(OR(G422="",I422=""),"",G422*I422)</f>
        <v/>
      </c>
      <c r="K422" s="17">
        <f>IF(OR(C422="",H422&lt;&gt;"Sì"),"",IFERROR(INDEX(Impostazioni!$F$30:$F$59,MATCH(C422,Impostazioni!$B$30:$B$59,0)),0))</f>
        <v/>
      </c>
      <c r="L422" s="17">
        <f>IF(OR(G422="",K422=""),"",G422*K422)</f>
        <v/>
      </c>
      <c r="M422" s="18">
        <f>IF(A422="","",WEEKNUM(A422,21))</f>
        <v/>
      </c>
    </row>
    <row r="423">
      <c r="A423" s="14" t="n"/>
      <c r="B423" s="9" t="n"/>
      <c r="C423" s="9" t="n"/>
      <c r="D423" s="15">
        <f>IF(C423="","",IFERROR(INDEX(Impostazioni!$C$30:$C$59,MATCH(C423,Impostazioni!$B$30:$B$59,0)),"codice?"))</f>
        <v/>
      </c>
      <c r="E423" s="9" t="n"/>
      <c r="F423" s="9" t="n"/>
      <c r="G423" s="16" t="n"/>
      <c r="H423" s="9" t="n"/>
      <c r="I423" s="17">
        <f>IF(B423="","",IFERROR(INDEX(Impostazioni!$D$6:$D$25,MATCH(B423,Impostazioni!$B$6:$B$25,0)),0))</f>
        <v/>
      </c>
      <c r="J423" s="17">
        <f>IF(OR(G423="",I423=""),"",G423*I423)</f>
        <v/>
      </c>
      <c r="K423" s="17">
        <f>IF(OR(C423="",H423&lt;&gt;"Sì"),"",IFERROR(INDEX(Impostazioni!$F$30:$F$59,MATCH(C423,Impostazioni!$B$30:$B$59,0)),0))</f>
        <v/>
      </c>
      <c r="L423" s="17">
        <f>IF(OR(G423="",K423=""),"",G423*K423)</f>
        <v/>
      </c>
      <c r="M423" s="18">
        <f>IF(A423="","",WEEKNUM(A423,21))</f>
        <v/>
      </c>
    </row>
    <row r="424">
      <c r="A424" s="14" t="n"/>
      <c r="B424" s="9" t="n"/>
      <c r="C424" s="9" t="n"/>
      <c r="D424" s="15">
        <f>IF(C424="","",IFERROR(INDEX(Impostazioni!$C$30:$C$59,MATCH(C424,Impostazioni!$B$30:$B$59,0)),"codice?"))</f>
        <v/>
      </c>
      <c r="E424" s="9" t="n"/>
      <c r="F424" s="9" t="n"/>
      <c r="G424" s="16" t="n"/>
      <c r="H424" s="9" t="n"/>
      <c r="I424" s="17">
        <f>IF(B424="","",IFERROR(INDEX(Impostazioni!$D$6:$D$25,MATCH(B424,Impostazioni!$B$6:$B$25,0)),0))</f>
        <v/>
      </c>
      <c r="J424" s="17">
        <f>IF(OR(G424="",I424=""),"",G424*I424)</f>
        <v/>
      </c>
      <c r="K424" s="17">
        <f>IF(OR(C424="",H424&lt;&gt;"Sì"),"",IFERROR(INDEX(Impostazioni!$F$30:$F$59,MATCH(C424,Impostazioni!$B$30:$B$59,0)),0))</f>
        <v/>
      </c>
      <c r="L424" s="17">
        <f>IF(OR(G424="",K424=""),"",G424*K424)</f>
        <v/>
      </c>
      <c r="M424" s="18">
        <f>IF(A424="","",WEEKNUM(A424,21))</f>
        <v/>
      </c>
    </row>
    <row r="425">
      <c r="A425" s="14" t="n"/>
      <c r="B425" s="9" t="n"/>
      <c r="C425" s="9" t="n"/>
      <c r="D425" s="15">
        <f>IF(C425="","",IFERROR(INDEX(Impostazioni!$C$30:$C$59,MATCH(C425,Impostazioni!$B$30:$B$59,0)),"codice?"))</f>
        <v/>
      </c>
      <c r="E425" s="9" t="n"/>
      <c r="F425" s="9" t="n"/>
      <c r="G425" s="16" t="n"/>
      <c r="H425" s="9" t="n"/>
      <c r="I425" s="17">
        <f>IF(B425="","",IFERROR(INDEX(Impostazioni!$D$6:$D$25,MATCH(B425,Impostazioni!$B$6:$B$25,0)),0))</f>
        <v/>
      </c>
      <c r="J425" s="17">
        <f>IF(OR(G425="",I425=""),"",G425*I425)</f>
        <v/>
      </c>
      <c r="K425" s="17">
        <f>IF(OR(C425="",H425&lt;&gt;"Sì"),"",IFERROR(INDEX(Impostazioni!$F$30:$F$59,MATCH(C425,Impostazioni!$B$30:$B$59,0)),0))</f>
        <v/>
      </c>
      <c r="L425" s="17">
        <f>IF(OR(G425="",K425=""),"",G425*K425)</f>
        <v/>
      </c>
      <c r="M425" s="18">
        <f>IF(A425="","",WEEKNUM(A425,21))</f>
        <v/>
      </c>
    </row>
    <row r="426">
      <c r="A426" s="14" t="n"/>
      <c r="B426" s="9" t="n"/>
      <c r="C426" s="9" t="n"/>
      <c r="D426" s="15">
        <f>IF(C426="","",IFERROR(INDEX(Impostazioni!$C$30:$C$59,MATCH(C426,Impostazioni!$B$30:$B$59,0)),"codice?"))</f>
        <v/>
      </c>
      <c r="E426" s="9" t="n"/>
      <c r="F426" s="9" t="n"/>
      <c r="G426" s="16" t="n"/>
      <c r="H426" s="9" t="n"/>
      <c r="I426" s="17">
        <f>IF(B426="","",IFERROR(INDEX(Impostazioni!$D$6:$D$25,MATCH(B426,Impostazioni!$B$6:$B$25,0)),0))</f>
        <v/>
      </c>
      <c r="J426" s="17">
        <f>IF(OR(G426="",I426=""),"",G426*I426)</f>
        <v/>
      </c>
      <c r="K426" s="17">
        <f>IF(OR(C426="",H426&lt;&gt;"Sì"),"",IFERROR(INDEX(Impostazioni!$F$30:$F$59,MATCH(C426,Impostazioni!$B$30:$B$59,0)),0))</f>
        <v/>
      </c>
      <c r="L426" s="17">
        <f>IF(OR(G426="",K426=""),"",G426*K426)</f>
        <v/>
      </c>
      <c r="M426" s="18">
        <f>IF(A426="","",WEEKNUM(A426,21))</f>
        <v/>
      </c>
    </row>
    <row r="427">
      <c r="A427" s="14" t="n"/>
      <c r="B427" s="9" t="n"/>
      <c r="C427" s="9" t="n"/>
      <c r="D427" s="15">
        <f>IF(C427="","",IFERROR(INDEX(Impostazioni!$C$30:$C$59,MATCH(C427,Impostazioni!$B$30:$B$59,0)),"codice?"))</f>
        <v/>
      </c>
      <c r="E427" s="9" t="n"/>
      <c r="F427" s="9" t="n"/>
      <c r="G427" s="16" t="n"/>
      <c r="H427" s="9" t="n"/>
      <c r="I427" s="17">
        <f>IF(B427="","",IFERROR(INDEX(Impostazioni!$D$6:$D$25,MATCH(B427,Impostazioni!$B$6:$B$25,0)),0))</f>
        <v/>
      </c>
      <c r="J427" s="17">
        <f>IF(OR(G427="",I427=""),"",G427*I427)</f>
        <v/>
      </c>
      <c r="K427" s="17">
        <f>IF(OR(C427="",H427&lt;&gt;"Sì"),"",IFERROR(INDEX(Impostazioni!$F$30:$F$59,MATCH(C427,Impostazioni!$B$30:$B$59,0)),0))</f>
        <v/>
      </c>
      <c r="L427" s="17">
        <f>IF(OR(G427="",K427=""),"",G427*K427)</f>
        <v/>
      </c>
      <c r="M427" s="18">
        <f>IF(A427="","",WEEKNUM(A427,21))</f>
        <v/>
      </c>
    </row>
    <row r="428">
      <c r="A428" s="14" t="n"/>
      <c r="B428" s="9" t="n"/>
      <c r="C428" s="9" t="n"/>
      <c r="D428" s="15">
        <f>IF(C428="","",IFERROR(INDEX(Impostazioni!$C$30:$C$59,MATCH(C428,Impostazioni!$B$30:$B$59,0)),"codice?"))</f>
        <v/>
      </c>
      <c r="E428" s="9" t="n"/>
      <c r="F428" s="9" t="n"/>
      <c r="G428" s="16" t="n"/>
      <c r="H428" s="9" t="n"/>
      <c r="I428" s="17">
        <f>IF(B428="","",IFERROR(INDEX(Impostazioni!$D$6:$D$25,MATCH(B428,Impostazioni!$B$6:$B$25,0)),0))</f>
        <v/>
      </c>
      <c r="J428" s="17">
        <f>IF(OR(G428="",I428=""),"",G428*I428)</f>
        <v/>
      </c>
      <c r="K428" s="17">
        <f>IF(OR(C428="",H428&lt;&gt;"Sì"),"",IFERROR(INDEX(Impostazioni!$F$30:$F$59,MATCH(C428,Impostazioni!$B$30:$B$59,0)),0))</f>
        <v/>
      </c>
      <c r="L428" s="17">
        <f>IF(OR(G428="",K428=""),"",G428*K428)</f>
        <v/>
      </c>
      <c r="M428" s="18">
        <f>IF(A428="","",WEEKNUM(A428,21))</f>
        <v/>
      </c>
    </row>
    <row r="429">
      <c r="A429" s="14" t="n"/>
      <c r="B429" s="9" t="n"/>
      <c r="C429" s="9" t="n"/>
      <c r="D429" s="15">
        <f>IF(C429="","",IFERROR(INDEX(Impostazioni!$C$30:$C$59,MATCH(C429,Impostazioni!$B$30:$B$59,0)),"codice?"))</f>
        <v/>
      </c>
      <c r="E429" s="9" t="n"/>
      <c r="F429" s="9" t="n"/>
      <c r="G429" s="16" t="n"/>
      <c r="H429" s="9" t="n"/>
      <c r="I429" s="17">
        <f>IF(B429="","",IFERROR(INDEX(Impostazioni!$D$6:$D$25,MATCH(B429,Impostazioni!$B$6:$B$25,0)),0))</f>
        <v/>
      </c>
      <c r="J429" s="17">
        <f>IF(OR(G429="",I429=""),"",G429*I429)</f>
        <v/>
      </c>
      <c r="K429" s="17">
        <f>IF(OR(C429="",H429&lt;&gt;"Sì"),"",IFERROR(INDEX(Impostazioni!$F$30:$F$59,MATCH(C429,Impostazioni!$B$30:$B$59,0)),0))</f>
        <v/>
      </c>
      <c r="L429" s="17">
        <f>IF(OR(G429="",K429=""),"",G429*K429)</f>
        <v/>
      </c>
      <c r="M429" s="18">
        <f>IF(A429="","",WEEKNUM(A429,21))</f>
        <v/>
      </c>
    </row>
    <row r="430">
      <c r="A430" s="14" t="n"/>
      <c r="B430" s="9" t="n"/>
      <c r="C430" s="9" t="n"/>
      <c r="D430" s="15">
        <f>IF(C430="","",IFERROR(INDEX(Impostazioni!$C$30:$C$59,MATCH(C430,Impostazioni!$B$30:$B$59,0)),"codice?"))</f>
        <v/>
      </c>
      <c r="E430" s="9" t="n"/>
      <c r="F430" s="9" t="n"/>
      <c r="G430" s="16" t="n"/>
      <c r="H430" s="9" t="n"/>
      <c r="I430" s="17">
        <f>IF(B430="","",IFERROR(INDEX(Impostazioni!$D$6:$D$25,MATCH(B430,Impostazioni!$B$6:$B$25,0)),0))</f>
        <v/>
      </c>
      <c r="J430" s="17">
        <f>IF(OR(G430="",I430=""),"",G430*I430)</f>
        <v/>
      </c>
      <c r="K430" s="17">
        <f>IF(OR(C430="",H430&lt;&gt;"Sì"),"",IFERROR(INDEX(Impostazioni!$F$30:$F$59,MATCH(C430,Impostazioni!$B$30:$B$59,0)),0))</f>
        <v/>
      </c>
      <c r="L430" s="17">
        <f>IF(OR(G430="",K430=""),"",G430*K430)</f>
        <v/>
      </c>
      <c r="M430" s="18">
        <f>IF(A430="","",WEEKNUM(A430,21))</f>
        <v/>
      </c>
    </row>
    <row r="431">
      <c r="A431" s="14" t="n"/>
      <c r="B431" s="9" t="n"/>
      <c r="C431" s="9" t="n"/>
      <c r="D431" s="15">
        <f>IF(C431="","",IFERROR(INDEX(Impostazioni!$C$30:$C$59,MATCH(C431,Impostazioni!$B$30:$B$59,0)),"codice?"))</f>
        <v/>
      </c>
      <c r="E431" s="9" t="n"/>
      <c r="F431" s="9" t="n"/>
      <c r="G431" s="16" t="n"/>
      <c r="H431" s="9" t="n"/>
      <c r="I431" s="17">
        <f>IF(B431="","",IFERROR(INDEX(Impostazioni!$D$6:$D$25,MATCH(B431,Impostazioni!$B$6:$B$25,0)),0))</f>
        <v/>
      </c>
      <c r="J431" s="17">
        <f>IF(OR(G431="",I431=""),"",G431*I431)</f>
        <v/>
      </c>
      <c r="K431" s="17">
        <f>IF(OR(C431="",H431&lt;&gt;"Sì"),"",IFERROR(INDEX(Impostazioni!$F$30:$F$59,MATCH(C431,Impostazioni!$B$30:$B$59,0)),0))</f>
        <v/>
      </c>
      <c r="L431" s="17">
        <f>IF(OR(G431="",K431=""),"",G431*K431)</f>
        <v/>
      </c>
      <c r="M431" s="18">
        <f>IF(A431="","",WEEKNUM(A431,21))</f>
        <v/>
      </c>
    </row>
    <row r="432">
      <c r="A432" s="14" t="n"/>
      <c r="B432" s="9" t="n"/>
      <c r="C432" s="9" t="n"/>
      <c r="D432" s="15">
        <f>IF(C432="","",IFERROR(INDEX(Impostazioni!$C$30:$C$59,MATCH(C432,Impostazioni!$B$30:$B$59,0)),"codice?"))</f>
        <v/>
      </c>
      <c r="E432" s="9" t="n"/>
      <c r="F432" s="9" t="n"/>
      <c r="G432" s="16" t="n"/>
      <c r="H432" s="9" t="n"/>
      <c r="I432" s="17">
        <f>IF(B432="","",IFERROR(INDEX(Impostazioni!$D$6:$D$25,MATCH(B432,Impostazioni!$B$6:$B$25,0)),0))</f>
        <v/>
      </c>
      <c r="J432" s="17">
        <f>IF(OR(G432="",I432=""),"",G432*I432)</f>
        <v/>
      </c>
      <c r="K432" s="17">
        <f>IF(OR(C432="",H432&lt;&gt;"Sì"),"",IFERROR(INDEX(Impostazioni!$F$30:$F$59,MATCH(C432,Impostazioni!$B$30:$B$59,0)),0))</f>
        <v/>
      </c>
      <c r="L432" s="17">
        <f>IF(OR(G432="",K432=""),"",G432*K432)</f>
        <v/>
      </c>
      <c r="M432" s="18">
        <f>IF(A432="","",WEEKNUM(A432,21))</f>
        <v/>
      </c>
    </row>
    <row r="433">
      <c r="A433" s="14" t="n"/>
      <c r="B433" s="9" t="n"/>
      <c r="C433" s="9" t="n"/>
      <c r="D433" s="15">
        <f>IF(C433="","",IFERROR(INDEX(Impostazioni!$C$30:$C$59,MATCH(C433,Impostazioni!$B$30:$B$59,0)),"codice?"))</f>
        <v/>
      </c>
      <c r="E433" s="9" t="n"/>
      <c r="F433" s="9" t="n"/>
      <c r="G433" s="16" t="n"/>
      <c r="H433" s="9" t="n"/>
      <c r="I433" s="17">
        <f>IF(B433="","",IFERROR(INDEX(Impostazioni!$D$6:$D$25,MATCH(B433,Impostazioni!$B$6:$B$25,0)),0))</f>
        <v/>
      </c>
      <c r="J433" s="17">
        <f>IF(OR(G433="",I433=""),"",G433*I433)</f>
        <v/>
      </c>
      <c r="K433" s="17">
        <f>IF(OR(C433="",H433&lt;&gt;"Sì"),"",IFERROR(INDEX(Impostazioni!$F$30:$F$59,MATCH(C433,Impostazioni!$B$30:$B$59,0)),0))</f>
        <v/>
      </c>
      <c r="L433" s="17">
        <f>IF(OR(G433="",K433=""),"",G433*K433)</f>
        <v/>
      </c>
      <c r="M433" s="18">
        <f>IF(A433="","",WEEKNUM(A433,21))</f>
        <v/>
      </c>
    </row>
    <row r="434">
      <c r="A434" s="14" t="n"/>
      <c r="B434" s="9" t="n"/>
      <c r="C434" s="9" t="n"/>
      <c r="D434" s="15">
        <f>IF(C434="","",IFERROR(INDEX(Impostazioni!$C$30:$C$59,MATCH(C434,Impostazioni!$B$30:$B$59,0)),"codice?"))</f>
        <v/>
      </c>
      <c r="E434" s="9" t="n"/>
      <c r="F434" s="9" t="n"/>
      <c r="G434" s="16" t="n"/>
      <c r="H434" s="9" t="n"/>
      <c r="I434" s="17">
        <f>IF(B434="","",IFERROR(INDEX(Impostazioni!$D$6:$D$25,MATCH(B434,Impostazioni!$B$6:$B$25,0)),0))</f>
        <v/>
      </c>
      <c r="J434" s="17">
        <f>IF(OR(G434="",I434=""),"",G434*I434)</f>
        <v/>
      </c>
      <c r="K434" s="17">
        <f>IF(OR(C434="",H434&lt;&gt;"Sì"),"",IFERROR(INDEX(Impostazioni!$F$30:$F$59,MATCH(C434,Impostazioni!$B$30:$B$59,0)),0))</f>
        <v/>
      </c>
      <c r="L434" s="17">
        <f>IF(OR(G434="",K434=""),"",G434*K434)</f>
        <v/>
      </c>
      <c r="M434" s="18">
        <f>IF(A434="","",WEEKNUM(A434,21))</f>
        <v/>
      </c>
    </row>
    <row r="435">
      <c r="A435" s="14" t="n"/>
      <c r="B435" s="9" t="n"/>
      <c r="C435" s="9" t="n"/>
      <c r="D435" s="15">
        <f>IF(C435="","",IFERROR(INDEX(Impostazioni!$C$30:$C$59,MATCH(C435,Impostazioni!$B$30:$B$59,0)),"codice?"))</f>
        <v/>
      </c>
      <c r="E435" s="9" t="n"/>
      <c r="F435" s="9" t="n"/>
      <c r="G435" s="16" t="n"/>
      <c r="H435" s="9" t="n"/>
      <c r="I435" s="17">
        <f>IF(B435="","",IFERROR(INDEX(Impostazioni!$D$6:$D$25,MATCH(B435,Impostazioni!$B$6:$B$25,0)),0))</f>
        <v/>
      </c>
      <c r="J435" s="17">
        <f>IF(OR(G435="",I435=""),"",G435*I435)</f>
        <v/>
      </c>
      <c r="K435" s="17">
        <f>IF(OR(C435="",H435&lt;&gt;"Sì"),"",IFERROR(INDEX(Impostazioni!$F$30:$F$59,MATCH(C435,Impostazioni!$B$30:$B$59,0)),0))</f>
        <v/>
      </c>
      <c r="L435" s="17">
        <f>IF(OR(G435="",K435=""),"",G435*K435)</f>
        <v/>
      </c>
      <c r="M435" s="18">
        <f>IF(A435="","",WEEKNUM(A435,21))</f>
        <v/>
      </c>
    </row>
    <row r="436">
      <c r="A436" s="14" t="n"/>
      <c r="B436" s="9" t="n"/>
      <c r="C436" s="9" t="n"/>
      <c r="D436" s="15">
        <f>IF(C436="","",IFERROR(INDEX(Impostazioni!$C$30:$C$59,MATCH(C436,Impostazioni!$B$30:$B$59,0)),"codice?"))</f>
        <v/>
      </c>
      <c r="E436" s="9" t="n"/>
      <c r="F436" s="9" t="n"/>
      <c r="G436" s="16" t="n"/>
      <c r="H436" s="9" t="n"/>
      <c r="I436" s="17">
        <f>IF(B436="","",IFERROR(INDEX(Impostazioni!$D$6:$D$25,MATCH(B436,Impostazioni!$B$6:$B$25,0)),0))</f>
        <v/>
      </c>
      <c r="J436" s="17">
        <f>IF(OR(G436="",I436=""),"",G436*I436)</f>
        <v/>
      </c>
      <c r="K436" s="17">
        <f>IF(OR(C436="",H436&lt;&gt;"Sì"),"",IFERROR(INDEX(Impostazioni!$F$30:$F$59,MATCH(C436,Impostazioni!$B$30:$B$59,0)),0))</f>
        <v/>
      </c>
      <c r="L436" s="17">
        <f>IF(OR(G436="",K436=""),"",G436*K436)</f>
        <v/>
      </c>
      <c r="M436" s="18">
        <f>IF(A436="","",WEEKNUM(A436,21))</f>
        <v/>
      </c>
    </row>
    <row r="437">
      <c r="A437" s="14" t="n"/>
      <c r="B437" s="9" t="n"/>
      <c r="C437" s="9" t="n"/>
      <c r="D437" s="15">
        <f>IF(C437="","",IFERROR(INDEX(Impostazioni!$C$30:$C$59,MATCH(C437,Impostazioni!$B$30:$B$59,0)),"codice?"))</f>
        <v/>
      </c>
      <c r="E437" s="9" t="n"/>
      <c r="F437" s="9" t="n"/>
      <c r="G437" s="16" t="n"/>
      <c r="H437" s="9" t="n"/>
      <c r="I437" s="17">
        <f>IF(B437="","",IFERROR(INDEX(Impostazioni!$D$6:$D$25,MATCH(B437,Impostazioni!$B$6:$B$25,0)),0))</f>
        <v/>
      </c>
      <c r="J437" s="17">
        <f>IF(OR(G437="",I437=""),"",G437*I437)</f>
        <v/>
      </c>
      <c r="K437" s="17">
        <f>IF(OR(C437="",H437&lt;&gt;"Sì"),"",IFERROR(INDEX(Impostazioni!$F$30:$F$59,MATCH(C437,Impostazioni!$B$30:$B$59,0)),0))</f>
        <v/>
      </c>
      <c r="L437" s="17">
        <f>IF(OR(G437="",K437=""),"",G437*K437)</f>
        <v/>
      </c>
      <c r="M437" s="18">
        <f>IF(A437="","",WEEKNUM(A437,21))</f>
        <v/>
      </c>
    </row>
    <row r="438">
      <c r="A438" s="14" t="n"/>
      <c r="B438" s="9" t="n"/>
      <c r="C438" s="9" t="n"/>
      <c r="D438" s="15">
        <f>IF(C438="","",IFERROR(INDEX(Impostazioni!$C$30:$C$59,MATCH(C438,Impostazioni!$B$30:$B$59,0)),"codice?"))</f>
        <v/>
      </c>
      <c r="E438" s="9" t="n"/>
      <c r="F438" s="9" t="n"/>
      <c r="G438" s="16" t="n"/>
      <c r="H438" s="9" t="n"/>
      <c r="I438" s="17">
        <f>IF(B438="","",IFERROR(INDEX(Impostazioni!$D$6:$D$25,MATCH(B438,Impostazioni!$B$6:$B$25,0)),0))</f>
        <v/>
      </c>
      <c r="J438" s="17">
        <f>IF(OR(G438="",I438=""),"",G438*I438)</f>
        <v/>
      </c>
      <c r="K438" s="17">
        <f>IF(OR(C438="",H438&lt;&gt;"Sì"),"",IFERROR(INDEX(Impostazioni!$F$30:$F$59,MATCH(C438,Impostazioni!$B$30:$B$59,0)),0))</f>
        <v/>
      </c>
      <c r="L438" s="17">
        <f>IF(OR(G438="",K438=""),"",G438*K438)</f>
        <v/>
      </c>
      <c r="M438" s="18">
        <f>IF(A438="","",WEEKNUM(A438,21))</f>
        <v/>
      </c>
    </row>
    <row r="439">
      <c r="A439" s="14" t="n"/>
      <c r="B439" s="9" t="n"/>
      <c r="C439" s="9" t="n"/>
      <c r="D439" s="15">
        <f>IF(C439="","",IFERROR(INDEX(Impostazioni!$C$30:$C$59,MATCH(C439,Impostazioni!$B$30:$B$59,0)),"codice?"))</f>
        <v/>
      </c>
      <c r="E439" s="9" t="n"/>
      <c r="F439" s="9" t="n"/>
      <c r="G439" s="16" t="n"/>
      <c r="H439" s="9" t="n"/>
      <c r="I439" s="17">
        <f>IF(B439="","",IFERROR(INDEX(Impostazioni!$D$6:$D$25,MATCH(B439,Impostazioni!$B$6:$B$25,0)),0))</f>
        <v/>
      </c>
      <c r="J439" s="17">
        <f>IF(OR(G439="",I439=""),"",G439*I439)</f>
        <v/>
      </c>
      <c r="K439" s="17">
        <f>IF(OR(C439="",H439&lt;&gt;"Sì"),"",IFERROR(INDEX(Impostazioni!$F$30:$F$59,MATCH(C439,Impostazioni!$B$30:$B$59,0)),0))</f>
        <v/>
      </c>
      <c r="L439" s="17">
        <f>IF(OR(G439="",K439=""),"",G439*K439)</f>
        <v/>
      </c>
      <c r="M439" s="18">
        <f>IF(A439="","",WEEKNUM(A439,21))</f>
        <v/>
      </c>
    </row>
    <row r="440">
      <c r="A440" s="14" t="n"/>
      <c r="B440" s="9" t="n"/>
      <c r="C440" s="9" t="n"/>
      <c r="D440" s="15">
        <f>IF(C440="","",IFERROR(INDEX(Impostazioni!$C$30:$C$59,MATCH(C440,Impostazioni!$B$30:$B$59,0)),"codice?"))</f>
        <v/>
      </c>
      <c r="E440" s="9" t="n"/>
      <c r="F440" s="9" t="n"/>
      <c r="G440" s="16" t="n"/>
      <c r="H440" s="9" t="n"/>
      <c r="I440" s="17">
        <f>IF(B440="","",IFERROR(INDEX(Impostazioni!$D$6:$D$25,MATCH(B440,Impostazioni!$B$6:$B$25,0)),0))</f>
        <v/>
      </c>
      <c r="J440" s="17">
        <f>IF(OR(G440="",I440=""),"",G440*I440)</f>
        <v/>
      </c>
      <c r="K440" s="17">
        <f>IF(OR(C440="",H440&lt;&gt;"Sì"),"",IFERROR(INDEX(Impostazioni!$F$30:$F$59,MATCH(C440,Impostazioni!$B$30:$B$59,0)),0))</f>
        <v/>
      </c>
      <c r="L440" s="17">
        <f>IF(OR(G440="",K440=""),"",G440*K440)</f>
        <v/>
      </c>
      <c r="M440" s="18">
        <f>IF(A440="","",WEEKNUM(A440,21))</f>
        <v/>
      </c>
    </row>
    <row r="441">
      <c r="A441" s="14" t="n"/>
      <c r="B441" s="9" t="n"/>
      <c r="C441" s="9" t="n"/>
      <c r="D441" s="15">
        <f>IF(C441="","",IFERROR(INDEX(Impostazioni!$C$30:$C$59,MATCH(C441,Impostazioni!$B$30:$B$59,0)),"codice?"))</f>
        <v/>
      </c>
      <c r="E441" s="9" t="n"/>
      <c r="F441" s="9" t="n"/>
      <c r="G441" s="16" t="n"/>
      <c r="H441" s="9" t="n"/>
      <c r="I441" s="17">
        <f>IF(B441="","",IFERROR(INDEX(Impostazioni!$D$6:$D$25,MATCH(B441,Impostazioni!$B$6:$B$25,0)),0))</f>
        <v/>
      </c>
      <c r="J441" s="17">
        <f>IF(OR(G441="",I441=""),"",G441*I441)</f>
        <v/>
      </c>
      <c r="K441" s="17">
        <f>IF(OR(C441="",H441&lt;&gt;"Sì"),"",IFERROR(INDEX(Impostazioni!$F$30:$F$59,MATCH(C441,Impostazioni!$B$30:$B$59,0)),0))</f>
        <v/>
      </c>
      <c r="L441" s="17">
        <f>IF(OR(G441="",K441=""),"",G441*K441)</f>
        <v/>
      </c>
      <c r="M441" s="18">
        <f>IF(A441="","",WEEKNUM(A441,21))</f>
        <v/>
      </c>
    </row>
    <row r="442">
      <c r="A442" s="14" t="n"/>
      <c r="B442" s="9" t="n"/>
      <c r="C442" s="9" t="n"/>
      <c r="D442" s="15">
        <f>IF(C442="","",IFERROR(INDEX(Impostazioni!$C$30:$C$59,MATCH(C442,Impostazioni!$B$30:$B$59,0)),"codice?"))</f>
        <v/>
      </c>
      <c r="E442" s="9" t="n"/>
      <c r="F442" s="9" t="n"/>
      <c r="G442" s="16" t="n"/>
      <c r="H442" s="9" t="n"/>
      <c r="I442" s="17">
        <f>IF(B442="","",IFERROR(INDEX(Impostazioni!$D$6:$D$25,MATCH(B442,Impostazioni!$B$6:$B$25,0)),0))</f>
        <v/>
      </c>
      <c r="J442" s="17">
        <f>IF(OR(G442="",I442=""),"",G442*I442)</f>
        <v/>
      </c>
      <c r="K442" s="17">
        <f>IF(OR(C442="",H442&lt;&gt;"Sì"),"",IFERROR(INDEX(Impostazioni!$F$30:$F$59,MATCH(C442,Impostazioni!$B$30:$B$59,0)),0))</f>
        <v/>
      </c>
      <c r="L442" s="17">
        <f>IF(OR(G442="",K442=""),"",G442*K442)</f>
        <v/>
      </c>
      <c r="M442" s="18">
        <f>IF(A442="","",WEEKNUM(A442,21))</f>
        <v/>
      </c>
    </row>
    <row r="443">
      <c r="A443" s="14" t="n"/>
      <c r="B443" s="9" t="n"/>
      <c r="C443" s="9" t="n"/>
      <c r="D443" s="15">
        <f>IF(C443="","",IFERROR(INDEX(Impostazioni!$C$30:$C$59,MATCH(C443,Impostazioni!$B$30:$B$59,0)),"codice?"))</f>
        <v/>
      </c>
      <c r="E443" s="9" t="n"/>
      <c r="F443" s="9" t="n"/>
      <c r="G443" s="16" t="n"/>
      <c r="H443" s="9" t="n"/>
      <c r="I443" s="17">
        <f>IF(B443="","",IFERROR(INDEX(Impostazioni!$D$6:$D$25,MATCH(B443,Impostazioni!$B$6:$B$25,0)),0))</f>
        <v/>
      </c>
      <c r="J443" s="17">
        <f>IF(OR(G443="",I443=""),"",G443*I443)</f>
        <v/>
      </c>
      <c r="K443" s="17">
        <f>IF(OR(C443="",H443&lt;&gt;"Sì"),"",IFERROR(INDEX(Impostazioni!$F$30:$F$59,MATCH(C443,Impostazioni!$B$30:$B$59,0)),0))</f>
        <v/>
      </c>
      <c r="L443" s="17">
        <f>IF(OR(G443="",K443=""),"",G443*K443)</f>
        <v/>
      </c>
      <c r="M443" s="18">
        <f>IF(A443="","",WEEKNUM(A443,21))</f>
        <v/>
      </c>
    </row>
    <row r="444">
      <c r="A444" s="14" t="n"/>
      <c r="B444" s="9" t="n"/>
      <c r="C444" s="9" t="n"/>
      <c r="D444" s="15">
        <f>IF(C444="","",IFERROR(INDEX(Impostazioni!$C$30:$C$59,MATCH(C444,Impostazioni!$B$30:$B$59,0)),"codice?"))</f>
        <v/>
      </c>
      <c r="E444" s="9" t="n"/>
      <c r="F444" s="9" t="n"/>
      <c r="G444" s="16" t="n"/>
      <c r="H444" s="9" t="n"/>
      <c r="I444" s="17">
        <f>IF(B444="","",IFERROR(INDEX(Impostazioni!$D$6:$D$25,MATCH(B444,Impostazioni!$B$6:$B$25,0)),0))</f>
        <v/>
      </c>
      <c r="J444" s="17">
        <f>IF(OR(G444="",I444=""),"",G444*I444)</f>
        <v/>
      </c>
      <c r="K444" s="17">
        <f>IF(OR(C444="",H444&lt;&gt;"Sì"),"",IFERROR(INDEX(Impostazioni!$F$30:$F$59,MATCH(C444,Impostazioni!$B$30:$B$59,0)),0))</f>
        <v/>
      </c>
      <c r="L444" s="17">
        <f>IF(OR(G444="",K444=""),"",G444*K444)</f>
        <v/>
      </c>
      <c r="M444" s="18">
        <f>IF(A444="","",WEEKNUM(A444,21))</f>
        <v/>
      </c>
    </row>
    <row r="445">
      <c r="A445" s="14" t="n"/>
      <c r="B445" s="9" t="n"/>
      <c r="C445" s="9" t="n"/>
      <c r="D445" s="15">
        <f>IF(C445="","",IFERROR(INDEX(Impostazioni!$C$30:$C$59,MATCH(C445,Impostazioni!$B$30:$B$59,0)),"codice?"))</f>
        <v/>
      </c>
      <c r="E445" s="9" t="n"/>
      <c r="F445" s="9" t="n"/>
      <c r="G445" s="16" t="n"/>
      <c r="H445" s="9" t="n"/>
      <c r="I445" s="17">
        <f>IF(B445="","",IFERROR(INDEX(Impostazioni!$D$6:$D$25,MATCH(B445,Impostazioni!$B$6:$B$25,0)),0))</f>
        <v/>
      </c>
      <c r="J445" s="17">
        <f>IF(OR(G445="",I445=""),"",G445*I445)</f>
        <v/>
      </c>
      <c r="K445" s="17">
        <f>IF(OR(C445="",H445&lt;&gt;"Sì"),"",IFERROR(INDEX(Impostazioni!$F$30:$F$59,MATCH(C445,Impostazioni!$B$30:$B$59,0)),0))</f>
        <v/>
      </c>
      <c r="L445" s="17">
        <f>IF(OR(G445="",K445=""),"",G445*K445)</f>
        <v/>
      </c>
      <c r="M445" s="18">
        <f>IF(A445="","",WEEKNUM(A445,21))</f>
        <v/>
      </c>
    </row>
    <row r="446">
      <c r="A446" s="14" t="n"/>
      <c r="B446" s="9" t="n"/>
      <c r="C446" s="9" t="n"/>
      <c r="D446" s="15">
        <f>IF(C446="","",IFERROR(INDEX(Impostazioni!$C$30:$C$59,MATCH(C446,Impostazioni!$B$30:$B$59,0)),"codice?"))</f>
        <v/>
      </c>
      <c r="E446" s="9" t="n"/>
      <c r="F446" s="9" t="n"/>
      <c r="G446" s="16" t="n"/>
      <c r="H446" s="9" t="n"/>
      <c r="I446" s="17">
        <f>IF(B446="","",IFERROR(INDEX(Impostazioni!$D$6:$D$25,MATCH(B446,Impostazioni!$B$6:$B$25,0)),0))</f>
        <v/>
      </c>
      <c r="J446" s="17">
        <f>IF(OR(G446="",I446=""),"",G446*I446)</f>
        <v/>
      </c>
      <c r="K446" s="17">
        <f>IF(OR(C446="",H446&lt;&gt;"Sì"),"",IFERROR(INDEX(Impostazioni!$F$30:$F$59,MATCH(C446,Impostazioni!$B$30:$B$59,0)),0))</f>
        <v/>
      </c>
      <c r="L446" s="17">
        <f>IF(OR(G446="",K446=""),"",G446*K446)</f>
        <v/>
      </c>
      <c r="M446" s="18">
        <f>IF(A446="","",WEEKNUM(A446,21))</f>
        <v/>
      </c>
    </row>
    <row r="447">
      <c r="A447" s="14" t="n"/>
      <c r="B447" s="9" t="n"/>
      <c r="C447" s="9" t="n"/>
      <c r="D447" s="15">
        <f>IF(C447="","",IFERROR(INDEX(Impostazioni!$C$30:$C$59,MATCH(C447,Impostazioni!$B$30:$B$59,0)),"codice?"))</f>
        <v/>
      </c>
      <c r="E447" s="9" t="n"/>
      <c r="F447" s="9" t="n"/>
      <c r="G447" s="16" t="n"/>
      <c r="H447" s="9" t="n"/>
      <c r="I447" s="17">
        <f>IF(B447="","",IFERROR(INDEX(Impostazioni!$D$6:$D$25,MATCH(B447,Impostazioni!$B$6:$B$25,0)),0))</f>
        <v/>
      </c>
      <c r="J447" s="17">
        <f>IF(OR(G447="",I447=""),"",G447*I447)</f>
        <v/>
      </c>
      <c r="K447" s="17">
        <f>IF(OR(C447="",H447&lt;&gt;"Sì"),"",IFERROR(INDEX(Impostazioni!$F$30:$F$59,MATCH(C447,Impostazioni!$B$30:$B$59,0)),0))</f>
        <v/>
      </c>
      <c r="L447" s="17">
        <f>IF(OR(G447="",K447=""),"",G447*K447)</f>
        <v/>
      </c>
      <c r="M447" s="18">
        <f>IF(A447="","",WEEKNUM(A447,21))</f>
        <v/>
      </c>
    </row>
    <row r="448">
      <c r="A448" s="14" t="n"/>
      <c r="B448" s="9" t="n"/>
      <c r="C448" s="9" t="n"/>
      <c r="D448" s="15">
        <f>IF(C448="","",IFERROR(INDEX(Impostazioni!$C$30:$C$59,MATCH(C448,Impostazioni!$B$30:$B$59,0)),"codice?"))</f>
        <v/>
      </c>
      <c r="E448" s="9" t="n"/>
      <c r="F448" s="9" t="n"/>
      <c r="G448" s="16" t="n"/>
      <c r="H448" s="9" t="n"/>
      <c r="I448" s="17">
        <f>IF(B448="","",IFERROR(INDEX(Impostazioni!$D$6:$D$25,MATCH(B448,Impostazioni!$B$6:$B$25,0)),0))</f>
        <v/>
      </c>
      <c r="J448" s="17">
        <f>IF(OR(G448="",I448=""),"",G448*I448)</f>
        <v/>
      </c>
      <c r="K448" s="17">
        <f>IF(OR(C448="",H448&lt;&gt;"Sì"),"",IFERROR(INDEX(Impostazioni!$F$30:$F$59,MATCH(C448,Impostazioni!$B$30:$B$59,0)),0))</f>
        <v/>
      </c>
      <c r="L448" s="17">
        <f>IF(OR(G448="",K448=""),"",G448*K448)</f>
        <v/>
      </c>
      <c r="M448" s="18">
        <f>IF(A448="","",WEEKNUM(A448,21))</f>
        <v/>
      </c>
    </row>
    <row r="449">
      <c r="A449" s="14" t="n"/>
      <c r="B449" s="9" t="n"/>
      <c r="C449" s="9" t="n"/>
      <c r="D449" s="15">
        <f>IF(C449="","",IFERROR(INDEX(Impostazioni!$C$30:$C$59,MATCH(C449,Impostazioni!$B$30:$B$59,0)),"codice?"))</f>
        <v/>
      </c>
      <c r="E449" s="9" t="n"/>
      <c r="F449" s="9" t="n"/>
      <c r="G449" s="16" t="n"/>
      <c r="H449" s="9" t="n"/>
      <c r="I449" s="17">
        <f>IF(B449="","",IFERROR(INDEX(Impostazioni!$D$6:$D$25,MATCH(B449,Impostazioni!$B$6:$B$25,0)),0))</f>
        <v/>
      </c>
      <c r="J449" s="17">
        <f>IF(OR(G449="",I449=""),"",G449*I449)</f>
        <v/>
      </c>
      <c r="K449" s="17">
        <f>IF(OR(C449="",H449&lt;&gt;"Sì"),"",IFERROR(INDEX(Impostazioni!$F$30:$F$59,MATCH(C449,Impostazioni!$B$30:$B$59,0)),0))</f>
        <v/>
      </c>
      <c r="L449" s="17">
        <f>IF(OR(G449="",K449=""),"",G449*K449)</f>
        <v/>
      </c>
      <c r="M449" s="18">
        <f>IF(A449="","",WEEKNUM(A449,21))</f>
        <v/>
      </c>
    </row>
    <row r="450">
      <c r="A450" s="14" t="n"/>
      <c r="B450" s="9" t="n"/>
      <c r="C450" s="9" t="n"/>
      <c r="D450" s="15">
        <f>IF(C450="","",IFERROR(INDEX(Impostazioni!$C$30:$C$59,MATCH(C450,Impostazioni!$B$30:$B$59,0)),"codice?"))</f>
        <v/>
      </c>
      <c r="E450" s="9" t="n"/>
      <c r="F450" s="9" t="n"/>
      <c r="G450" s="16" t="n"/>
      <c r="H450" s="9" t="n"/>
      <c r="I450" s="17">
        <f>IF(B450="","",IFERROR(INDEX(Impostazioni!$D$6:$D$25,MATCH(B450,Impostazioni!$B$6:$B$25,0)),0))</f>
        <v/>
      </c>
      <c r="J450" s="17">
        <f>IF(OR(G450="",I450=""),"",G450*I450)</f>
        <v/>
      </c>
      <c r="K450" s="17">
        <f>IF(OR(C450="",H450&lt;&gt;"Sì"),"",IFERROR(INDEX(Impostazioni!$F$30:$F$59,MATCH(C450,Impostazioni!$B$30:$B$59,0)),0))</f>
        <v/>
      </c>
      <c r="L450" s="17">
        <f>IF(OR(G450="",K450=""),"",G450*K450)</f>
        <v/>
      </c>
      <c r="M450" s="18">
        <f>IF(A450="","",WEEKNUM(A450,21))</f>
        <v/>
      </c>
    </row>
    <row r="451">
      <c r="A451" s="14" t="n"/>
      <c r="B451" s="9" t="n"/>
      <c r="C451" s="9" t="n"/>
      <c r="D451" s="15">
        <f>IF(C451="","",IFERROR(INDEX(Impostazioni!$C$30:$C$59,MATCH(C451,Impostazioni!$B$30:$B$59,0)),"codice?"))</f>
        <v/>
      </c>
      <c r="E451" s="9" t="n"/>
      <c r="F451" s="9" t="n"/>
      <c r="G451" s="16" t="n"/>
      <c r="H451" s="9" t="n"/>
      <c r="I451" s="17">
        <f>IF(B451="","",IFERROR(INDEX(Impostazioni!$D$6:$D$25,MATCH(B451,Impostazioni!$B$6:$B$25,0)),0))</f>
        <v/>
      </c>
      <c r="J451" s="17">
        <f>IF(OR(G451="",I451=""),"",G451*I451)</f>
        <v/>
      </c>
      <c r="K451" s="17">
        <f>IF(OR(C451="",H451&lt;&gt;"Sì"),"",IFERROR(INDEX(Impostazioni!$F$30:$F$59,MATCH(C451,Impostazioni!$B$30:$B$59,0)),0))</f>
        <v/>
      </c>
      <c r="L451" s="17">
        <f>IF(OR(G451="",K451=""),"",G451*K451)</f>
        <v/>
      </c>
      <c r="M451" s="18">
        <f>IF(A451="","",WEEKNUM(A451,21))</f>
        <v/>
      </c>
    </row>
    <row r="452">
      <c r="A452" s="14" t="n"/>
      <c r="B452" s="9" t="n"/>
      <c r="C452" s="9" t="n"/>
      <c r="D452" s="15">
        <f>IF(C452="","",IFERROR(INDEX(Impostazioni!$C$30:$C$59,MATCH(C452,Impostazioni!$B$30:$B$59,0)),"codice?"))</f>
        <v/>
      </c>
      <c r="E452" s="9" t="n"/>
      <c r="F452" s="9" t="n"/>
      <c r="G452" s="16" t="n"/>
      <c r="H452" s="9" t="n"/>
      <c r="I452" s="17">
        <f>IF(B452="","",IFERROR(INDEX(Impostazioni!$D$6:$D$25,MATCH(B452,Impostazioni!$B$6:$B$25,0)),0))</f>
        <v/>
      </c>
      <c r="J452" s="17">
        <f>IF(OR(G452="",I452=""),"",G452*I452)</f>
        <v/>
      </c>
      <c r="K452" s="17">
        <f>IF(OR(C452="",H452&lt;&gt;"Sì"),"",IFERROR(INDEX(Impostazioni!$F$30:$F$59,MATCH(C452,Impostazioni!$B$30:$B$59,0)),0))</f>
        <v/>
      </c>
      <c r="L452" s="17">
        <f>IF(OR(G452="",K452=""),"",G452*K452)</f>
        <v/>
      </c>
      <c r="M452" s="18">
        <f>IF(A452="","",WEEKNUM(A452,21))</f>
        <v/>
      </c>
    </row>
    <row r="453">
      <c r="A453" s="14" t="n"/>
      <c r="B453" s="9" t="n"/>
      <c r="C453" s="9" t="n"/>
      <c r="D453" s="15">
        <f>IF(C453="","",IFERROR(INDEX(Impostazioni!$C$30:$C$59,MATCH(C453,Impostazioni!$B$30:$B$59,0)),"codice?"))</f>
        <v/>
      </c>
      <c r="E453" s="9" t="n"/>
      <c r="F453" s="9" t="n"/>
      <c r="G453" s="16" t="n"/>
      <c r="H453" s="9" t="n"/>
      <c r="I453" s="17">
        <f>IF(B453="","",IFERROR(INDEX(Impostazioni!$D$6:$D$25,MATCH(B453,Impostazioni!$B$6:$B$25,0)),0))</f>
        <v/>
      </c>
      <c r="J453" s="17">
        <f>IF(OR(G453="",I453=""),"",G453*I453)</f>
        <v/>
      </c>
      <c r="K453" s="17">
        <f>IF(OR(C453="",H453&lt;&gt;"Sì"),"",IFERROR(INDEX(Impostazioni!$F$30:$F$59,MATCH(C453,Impostazioni!$B$30:$B$59,0)),0))</f>
        <v/>
      </c>
      <c r="L453" s="17">
        <f>IF(OR(G453="",K453=""),"",G453*K453)</f>
        <v/>
      </c>
      <c r="M453" s="18">
        <f>IF(A453="","",WEEKNUM(A453,21))</f>
        <v/>
      </c>
    </row>
    <row r="454">
      <c r="A454" s="14" t="n"/>
      <c r="B454" s="9" t="n"/>
      <c r="C454" s="9" t="n"/>
      <c r="D454" s="15">
        <f>IF(C454="","",IFERROR(INDEX(Impostazioni!$C$30:$C$59,MATCH(C454,Impostazioni!$B$30:$B$59,0)),"codice?"))</f>
        <v/>
      </c>
      <c r="E454" s="9" t="n"/>
      <c r="F454" s="9" t="n"/>
      <c r="G454" s="16" t="n"/>
      <c r="H454" s="9" t="n"/>
      <c r="I454" s="17">
        <f>IF(B454="","",IFERROR(INDEX(Impostazioni!$D$6:$D$25,MATCH(B454,Impostazioni!$B$6:$B$25,0)),0))</f>
        <v/>
      </c>
      <c r="J454" s="17">
        <f>IF(OR(G454="",I454=""),"",G454*I454)</f>
        <v/>
      </c>
      <c r="K454" s="17">
        <f>IF(OR(C454="",H454&lt;&gt;"Sì"),"",IFERROR(INDEX(Impostazioni!$F$30:$F$59,MATCH(C454,Impostazioni!$B$30:$B$59,0)),0))</f>
        <v/>
      </c>
      <c r="L454" s="17">
        <f>IF(OR(G454="",K454=""),"",G454*K454)</f>
        <v/>
      </c>
      <c r="M454" s="18">
        <f>IF(A454="","",WEEKNUM(A454,21))</f>
        <v/>
      </c>
    </row>
    <row r="455">
      <c r="A455" s="14" t="n"/>
      <c r="B455" s="9" t="n"/>
      <c r="C455" s="9" t="n"/>
      <c r="D455" s="15">
        <f>IF(C455="","",IFERROR(INDEX(Impostazioni!$C$30:$C$59,MATCH(C455,Impostazioni!$B$30:$B$59,0)),"codice?"))</f>
        <v/>
      </c>
      <c r="E455" s="9" t="n"/>
      <c r="F455" s="9" t="n"/>
      <c r="G455" s="16" t="n"/>
      <c r="H455" s="9" t="n"/>
      <c r="I455" s="17">
        <f>IF(B455="","",IFERROR(INDEX(Impostazioni!$D$6:$D$25,MATCH(B455,Impostazioni!$B$6:$B$25,0)),0))</f>
        <v/>
      </c>
      <c r="J455" s="17">
        <f>IF(OR(G455="",I455=""),"",G455*I455)</f>
        <v/>
      </c>
      <c r="K455" s="17">
        <f>IF(OR(C455="",H455&lt;&gt;"Sì"),"",IFERROR(INDEX(Impostazioni!$F$30:$F$59,MATCH(C455,Impostazioni!$B$30:$B$59,0)),0))</f>
        <v/>
      </c>
      <c r="L455" s="17">
        <f>IF(OR(G455="",K455=""),"",G455*K455)</f>
        <v/>
      </c>
      <c r="M455" s="18">
        <f>IF(A455="","",WEEKNUM(A455,21))</f>
        <v/>
      </c>
    </row>
    <row r="456">
      <c r="A456" s="14" t="n"/>
      <c r="B456" s="9" t="n"/>
      <c r="C456" s="9" t="n"/>
      <c r="D456" s="15">
        <f>IF(C456="","",IFERROR(INDEX(Impostazioni!$C$30:$C$59,MATCH(C456,Impostazioni!$B$30:$B$59,0)),"codice?"))</f>
        <v/>
      </c>
      <c r="E456" s="9" t="n"/>
      <c r="F456" s="9" t="n"/>
      <c r="G456" s="16" t="n"/>
      <c r="H456" s="9" t="n"/>
      <c r="I456" s="17">
        <f>IF(B456="","",IFERROR(INDEX(Impostazioni!$D$6:$D$25,MATCH(B456,Impostazioni!$B$6:$B$25,0)),0))</f>
        <v/>
      </c>
      <c r="J456" s="17">
        <f>IF(OR(G456="",I456=""),"",G456*I456)</f>
        <v/>
      </c>
      <c r="K456" s="17">
        <f>IF(OR(C456="",H456&lt;&gt;"Sì"),"",IFERROR(INDEX(Impostazioni!$F$30:$F$59,MATCH(C456,Impostazioni!$B$30:$B$59,0)),0))</f>
        <v/>
      </c>
      <c r="L456" s="17">
        <f>IF(OR(G456="",K456=""),"",G456*K456)</f>
        <v/>
      </c>
      <c r="M456" s="18">
        <f>IF(A456="","",WEEKNUM(A456,21))</f>
        <v/>
      </c>
    </row>
    <row r="457">
      <c r="A457" s="14" t="n"/>
      <c r="B457" s="9" t="n"/>
      <c r="C457" s="9" t="n"/>
      <c r="D457" s="15">
        <f>IF(C457="","",IFERROR(INDEX(Impostazioni!$C$30:$C$59,MATCH(C457,Impostazioni!$B$30:$B$59,0)),"codice?"))</f>
        <v/>
      </c>
      <c r="E457" s="9" t="n"/>
      <c r="F457" s="9" t="n"/>
      <c r="G457" s="16" t="n"/>
      <c r="H457" s="9" t="n"/>
      <c r="I457" s="17">
        <f>IF(B457="","",IFERROR(INDEX(Impostazioni!$D$6:$D$25,MATCH(B457,Impostazioni!$B$6:$B$25,0)),0))</f>
        <v/>
      </c>
      <c r="J457" s="17">
        <f>IF(OR(G457="",I457=""),"",G457*I457)</f>
        <v/>
      </c>
      <c r="K457" s="17">
        <f>IF(OR(C457="",H457&lt;&gt;"Sì"),"",IFERROR(INDEX(Impostazioni!$F$30:$F$59,MATCH(C457,Impostazioni!$B$30:$B$59,0)),0))</f>
        <v/>
      </c>
      <c r="L457" s="17">
        <f>IF(OR(G457="",K457=""),"",G457*K457)</f>
        <v/>
      </c>
      <c r="M457" s="18">
        <f>IF(A457="","",WEEKNUM(A457,21))</f>
        <v/>
      </c>
    </row>
    <row r="458">
      <c r="A458" s="14" t="n"/>
      <c r="B458" s="9" t="n"/>
      <c r="C458" s="9" t="n"/>
      <c r="D458" s="15">
        <f>IF(C458="","",IFERROR(INDEX(Impostazioni!$C$30:$C$59,MATCH(C458,Impostazioni!$B$30:$B$59,0)),"codice?"))</f>
        <v/>
      </c>
      <c r="E458" s="9" t="n"/>
      <c r="F458" s="9" t="n"/>
      <c r="G458" s="16" t="n"/>
      <c r="H458" s="9" t="n"/>
      <c r="I458" s="17">
        <f>IF(B458="","",IFERROR(INDEX(Impostazioni!$D$6:$D$25,MATCH(B458,Impostazioni!$B$6:$B$25,0)),0))</f>
        <v/>
      </c>
      <c r="J458" s="17">
        <f>IF(OR(G458="",I458=""),"",G458*I458)</f>
        <v/>
      </c>
      <c r="K458" s="17">
        <f>IF(OR(C458="",H458&lt;&gt;"Sì"),"",IFERROR(INDEX(Impostazioni!$F$30:$F$59,MATCH(C458,Impostazioni!$B$30:$B$59,0)),0))</f>
        <v/>
      </c>
      <c r="L458" s="17">
        <f>IF(OR(G458="",K458=""),"",G458*K458)</f>
        <v/>
      </c>
      <c r="M458" s="18">
        <f>IF(A458="","",WEEKNUM(A458,21))</f>
        <v/>
      </c>
    </row>
    <row r="459">
      <c r="A459" s="14" t="n"/>
      <c r="B459" s="9" t="n"/>
      <c r="C459" s="9" t="n"/>
      <c r="D459" s="15">
        <f>IF(C459="","",IFERROR(INDEX(Impostazioni!$C$30:$C$59,MATCH(C459,Impostazioni!$B$30:$B$59,0)),"codice?"))</f>
        <v/>
      </c>
      <c r="E459" s="9" t="n"/>
      <c r="F459" s="9" t="n"/>
      <c r="G459" s="16" t="n"/>
      <c r="H459" s="9" t="n"/>
      <c r="I459" s="17">
        <f>IF(B459="","",IFERROR(INDEX(Impostazioni!$D$6:$D$25,MATCH(B459,Impostazioni!$B$6:$B$25,0)),0))</f>
        <v/>
      </c>
      <c r="J459" s="17">
        <f>IF(OR(G459="",I459=""),"",G459*I459)</f>
        <v/>
      </c>
      <c r="K459" s="17">
        <f>IF(OR(C459="",H459&lt;&gt;"Sì"),"",IFERROR(INDEX(Impostazioni!$F$30:$F$59,MATCH(C459,Impostazioni!$B$30:$B$59,0)),0))</f>
        <v/>
      </c>
      <c r="L459" s="17">
        <f>IF(OR(G459="",K459=""),"",G459*K459)</f>
        <v/>
      </c>
      <c r="M459" s="18">
        <f>IF(A459="","",WEEKNUM(A459,21))</f>
        <v/>
      </c>
    </row>
    <row r="460">
      <c r="A460" s="14" t="n"/>
      <c r="B460" s="9" t="n"/>
      <c r="C460" s="9" t="n"/>
      <c r="D460" s="15">
        <f>IF(C460="","",IFERROR(INDEX(Impostazioni!$C$30:$C$59,MATCH(C460,Impostazioni!$B$30:$B$59,0)),"codice?"))</f>
        <v/>
      </c>
      <c r="E460" s="9" t="n"/>
      <c r="F460" s="9" t="n"/>
      <c r="G460" s="16" t="n"/>
      <c r="H460" s="9" t="n"/>
      <c r="I460" s="17">
        <f>IF(B460="","",IFERROR(INDEX(Impostazioni!$D$6:$D$25,MATCH(B460,Impostazioni!$B$6:$B$25,0)),0))</f>
        <v/>
      </c>
      <c r="J460" s="17">
        <f>IF(OR(G460="",I460=""),"",G460*I460)</f>
        <v/>
      </c>
      <c r="K460" s="17">
        <f>IF(OR(C460="",H460&lt;&gt;"Sì"),"",IFERROR(INDEX(Impostazioni!$F$30:$F$59,MATCH(C460,Impostazioni!$B$30:$B$59,0)),0))</f>
        <v/>
      </c>
      <c r="L460" s="17">
        <f>IF(OR(G460="",K460=""),"",G460*K460)</f>
        <v/>
      </c>
      <c r="M460" s="18">
        <f>IF(A460="","",WEEKNUM(A460,21))</f>
        <v/>
      </c>
    </row>
    <row r="461">
      <c r="A461" s="14" t="n"/>
      <c r="B461" s="9" t="n"/>
      <c r="C461" s="9" t="n"/>
      <c r="D461" s="15">
        <f>IF(C461="","",IFERROR(INDEX(Impostazioni!$C$30:$C$59,MATCH(C461,Impostazioni!$B$30:$B$59,0)),"codice?"))</f>
        <v/>
      </c>
      <c r="E461" s="9" t="n"/>
      <c r="F461" s="9" t="n"/>
      <c r="G461" s="16" t="n"/>
      <c r="H461" s="9" t="n"/>
      <c r="I461" s="17">
        <f>IF(B461="","",IFERROR(INDEX(Impostazioni!$D$6:$D$25,MATCH(B461,Impostazioni!$B$6:$B$25,0)),0))</f>
        <v/>
      </c>
      <c r="J461" s="17">
        <f>IF(OR(G461="",I461=""),"",G461*I461)</f>
        <v/>
      </c>
      <c r="K461" s="17">
        <f>IF(OR(C461="",H461&lt;&gt;"Sì"),"",IFERROR(INDEX(Impostazioni!$F$30:$F$59,MATCH(C461,Impostazioni!$B$30:$B$59,0)),0))</f>
        <v/>
      </c>
      <c r="L461" s="17">
        <f>IF(OR(G461="",K461=""),"",G461*K461)</f>
        <v/>
      </c>
      <c r="M461" s="18">
        <f>IF(A461="","",WEEKNUM(A461,21))</f>
        <v/>
      </c>
    </row>
    <row r="462">
      <c r="A462" s="14" t="n"/>
      <c r="B462" s="9" t="n"/>
      <c r="C462" s="9" t="n"/>
      <c r="D462" s="15">
        <f>IF(C462="","",IFERROR(INDEX(Impostazioni!$C$30:$C$59,MATCH(C462,Impostazioni!$B$30:$B$59,0)),"codice?"))</f>
        <v/>
      </c>
      <c r="E462" s="9" t="n"/>
      <c r="F462" s="9" t="n"/>
      <c r="G462" s="16" t="n"/>
      <c r="H462" s="9" t="n"/>
      <c r="I462" s="17">
        <f>IF(B462="","",IFERROR(INDEX(Impostazioni!$D$6:$D$25,MATCH(B462,Impostazioni!$B$6:$B$25,0)),0))</f>
        <v/>
      </c>
      <c r="J462" s="17">
        <f>IF(OR(G462="",I462=""),"",G462*I462)</f>
        <v/>
      </c>
      <c r="K462" s="17">
        <f>IF(OR(C462="",H462&lt;&gt;"Sì"),"",IFERROR(INDEX(Impostazioni!$F$30:$F$59,MATCH(C462,Impostazioni!$B$30:$B$59,0)),0))</f>
        <v/>
      </c>
      <c r="L462" s="17">
        <f>IF(OR(G462="",K462=""),"",G462*K462)</f>
        <v/>
      </c>
      <c r="M462" s="18">
        <f>IF(A462="","",WEEKNUM(A462,21))</f>
        <v/>
      </c>
    </row>
    <row r="463">
      <c r="A463" s="14" t="n"/>
      <c r="B463" s="9" t="n"/>
      <c r="C463" s="9" t="n"/>
      <c r="D463" s="15">
        <f>IF(C463="","",IFERROR(INDEX(Impostazioni!$C$30:$C$59,MATCH(C463,Impostazioni!$B$30:$B$59,0)),"codice?"))</f>
        <v/>
      </c>
      <c r="E463" s="9" t="n"/>
      <c r="F463" s="9" t="n"/>
      <c r="G463" s="16" t="n"/>
      <c r="H463" s="9" t="n"/>
      <c r="I463" s="17">
        <f>IF(B463="","",IFERROR(INDEX(Impostazioni!$D$6:$D$25,MATCH(B463,Impostazioni!$B$6:$B$25,0)),0))</f>
        <v/>
      </c>
      <c r="J463" s="17">
        <f>IF(OR(G463="",I463=""),"",G463*I463)</f>
        <v/>
      </c>
      <c r="K463" s="17">
        <f>IF(OR(C463="",H463&lt;&gt;"Sì"),"",IFERROR(INDEX(Impostazioni!$F$30:$F$59,MATCH(C463,Impostazioni!$B$30:$B$59,0)),0))</f>
        <v/>
      </c>
      <c r="L463" s="17">
        <f>IF(OR(G463="",K463=""),"",G463*K463)</f>
        <v/>
      </c>
      <c r="M463" s="18">
        <f>IF(A463="","",WEEKNUM(A463,21))</f>
        <v/>
      </c>
    </row>
    <row r="464">
      <c r="A464" s="14" t="n"/>
      <c r="B464" s="9" t="n"/>
      <c r="C464" s="9" t="n"/>
      <c r="D464" s="15">
        <f>IF(C464="","",IFERROR(INDEX(Impostazioni!$C$30:$C$59,MATCH(C464,Impostazioni!$B$30:$B$59,0)),"codice?"))</f>
        <v/>
      </c>
      <c r="E464" s="9" t="n"/>
      <c r="F464" s="9" t="n"/>
      <c r="G464" s="16" t="n"/>
      <c r="H464" s="9" t="n"/>
      <c r="I464" s="17">
        <f>IF(B464="","",IFERROR(INDEX(Impostazioni!$D$6:$D$25,MATCH(B464,Impostazioni!$B$6:$B$25,0)),0))</f>
        <v/>
      </c>
      <c r="J464" s="17">
        <f>IF(OR(G464="",I464=""),"",G464*I464)</f>
        <v/>
      </c>
      <c r="K464" s="17">
        <f>IF(OR(C464="",H464&lt;&gt;"Sì"),"",IFERROR(INDEX(Impostazioni!$F$30:$F$59,MATCH(C464,Impostazioni!$B$30:$B$59,0)),0))</f>
        <v/>
      </c>
      <c r="L464" s="17">
        <f>IF(OR(G464="",K464=""),"",G464*K464)</f>
        <v/>
      </c>
      <c r="M464" s="18">
        <f>IF(A464="","",WEEKNUM(A464,21))</f>
        <v/>
      </c>
    </row>
    <row r="465">
      <c r="A465" s="14" t="n"/>
      <c r="B465" s="9" t="n"/>
      <c r="C465" s="9" t="n"/>
      <c r="D465" s="15">
        <f>IF(C465="","",IFERROR(INDEX(Impostazioni!$C$30:$C$59,MATCH(C465,Impostazioni!$B$30:$B$59,0)),"codice?"))</f>
        <v/>
      </c>
      <c r="E465" s="9" t="n"/>
      <c r="F465" s="9" t="n"/>
      <c r="G465" s="16" t="n"/>
      <c r="H465" s="9" t="n"/>
      <c r="I465" s="17">
        <f>IF(B465="","",IFERROR(INDEX(Impostazioni!$D$6:$D$25,MATCH(B465,Impostazioni!$B$6:$B$25,0)),0))</f>
        <v/>
      </c>
      <c r="J465" s="17">
        <f>IF(OR(G465="",I465=""),"",G465*I465)</f>
        <v/>
      </c>
      <c r="K465" s="17">
        <f>IF(OR(C465="",H465&lt;&gt;"Sì"),"",IFERROR(INDEX(Impostazioni!$F$30:$F$59,MATCH(C465,Impostazioni!$B$30:$B$59,0)),0))</f>
        <v/>
      </c>
      <c r="L465" s="17">
        <f>IF(OR(G465="",K465=""),"",G465*K465)</f>
        <v/>
      </c>
      <c r="M465" s="18">
        <f>IF(A465="","",WEEKNUM(A465,21))</f>
        <v/>
      </c>
    </row>
    <row r="466">
      <c r="A466" s="14" t="n"/>
      <c r="B466" s="9" t="n"/>
      <c r="C466" s="9" t="n"/>
      <c r="D466" s="15">
        <f>IF(C466="","",IFERROR(INDEX(Impostazioni!$C$30:$C$59,MATCH(C466,Impostazioni!$B$30:$B$59,0)),"codice?"))</f>
        <v/>
      </c>
      <c r="E466" s="9" t="n"/>
      <c r="F466" s="9" t="n"/>
      <c r="G466" s="16" t="n"/>
      <c r="H466" s="9" t="n"/>
      <c r="I466" s="17">
        <f>IF(B466="","",IFERROR(INDEX(Impostazioni!$D$6:$D$25,MATCH(B466,Impostazioni!$B$6:$B$25,0)),0))</f>
        <v/>
      </c>
      <c r="J466" s="17">
        <f>IF(OR(G466="",I466=""),"",G466*I466)</f>
        <v/>
      </c>
      <c r="K466" s="17">
        <f>IF(OR(C466="",H466&lt;&gt;"Sì"),"",IFERROR(INDEX(Impostazioni!$F$30:$F$59,MATCH(C466,Impostazioni!$B$30:$B$59,0)),0))</f>
        <v/>
      </c>
      <c r="L466" s="17">
        <f>IF(OR(G466="",K466=""),"",G466*K466)</f>
        <v/>
      </c>
      <c r="M466" s="18">
        <f>IF(A466="","",WEEKNUM(A466,21))</f>
        <v/>
      </c>
    </row>
    <row r="467">
      <c r="A467" s="14" t="n"/>
      <c r="B467" s="9" t="n"/>
      <c r="C467" s="9" t="n"/>
      <c r="D467" s="15">
        <f>IF(C467="","",IFERROR(INDEX(Impostazioni!$C$30:$C$59,MATCH(C467,Impostazioni!$B$30:$B$59,0)),"codice?"))</f>
        <v/>
      </c>
      <c r="E467" s="9" t="n"/>
      <c r="F467" s="9" t="n"/>
      <c r="G467" s="16" t="n"/>
      <c r="H467" s="9" t="n"/>
      <c r="I467" s="17">
        <f>IF(B467="","",IFERROR(INDEX(Impostazioni!$D$6:$D$25,MATCH(B467,Impostazioni!$B$6:$B$25,0)),0))</f>
        <v/>
      </c>
      <c r="J467" s="17">
        <f>IF(OR(G467="",I467=""),"",G467*I467)</f>
        <v/>
      </c>
      <c r="K467" s="17">
        <f>IF(OR(C467="",H467&lt;&gt;"Sì"),"",IFERROR(INDEX(Impostazioni!$F$30:$F$59,MATCH(C467,Impostazioni!$B$30:$B$59,0)),0))</f>
        <v/>
      </c>
      <c r="L467" s="17">
        <f>IF(OR(G467="",K467=""),"",G467*K467)</f>
        <v/>
      </c>
      <c r="M467" s="18">
        <f>IF(A467="","",WEEKNUM(A467,21))</f>
        <v/>
      </c>
    </row>
    <row r="468">
      <c r="A468" s="14" t="n"/>
      <c r="B468" s="9" t="n"/>
      <c r="C468" s="9" t="n"/>
      <c r="D468" s="15">
        <f>IF(C468="","",IFERROR(INDEX(Impostazioni!$C$30:$C$59,MATCH(C468,Impostazioni!$B$30:$B$59,0)),"codice?"))</f>
        <v/>
      </c>
      <c r="E468" s="9" t="n"/>
      <c r="F468" s="9" t="n"/>
      <c r="G468" s="16" t="n"/>
      <c r="H468" s="9" t="n"/>
      <c r="I468" s="17">
        <f>IF(B468="","",IFERROR(INDEX(Impostazioni!$D$6:$D$25,MATCH(B468,Impostazioni!$B$6:$B$25,0)),0))</f>
        <v/>
      </c>
      <c r="J468" s="17">
        <f>IF(OR(G468="",I468=""),"",G468*I468)</f>
        <v/>
      </c>
      <c r="K468" s="17">
        <f>IF(OR(C468="",H468&lt;&gt;"Sì"),"",IFERROR(INDEX(Impostazioni!$F$30:$F$59,MATCH(C468,Impostazioni!$B$30:$B$59,0)),0))</f>
        <v/>
      </c>
      <c r="L468" s="17">
        <f>IF(OR(G468="",K468=""),"",G468*K468)</f>
        <v/>
      </c>
      <c r="M468" s="18">
        <f>IF(A468="","",WEEKNUM(A468,21))</f>
        <v/>
      </c>
    </row>
    <row r="469">
      <c r="A469" s="14" t="n"/>
      <c r="B469" s="9" t="n"/>
      <c r="C469" s="9" t="n"/>
      <c r="D469" s="15">
        <f>IF(C469="","",IFERROR(INDEX(Impostazioni!$C$30:$C$59,MATCH(C469,Impostazioni!$B$30:$B$59,0)),"codice?"))</f>
        <v/>
      </c>
      <c r="E469" s="9" t="n"/>
      <c r="F469" s="9" t="n"/>
      <c r="G469" s="16" t="n"/>
      <c r="H469" s="9" t="n"/>
      <c r="I469" s="17">
        <f>IF(B469="","",IFERROR(INDEX(Impostazioni!$D$6:$D$25,MATCH(B469,Impostazioni!$B$6:$B$25,0)),0))</f>
        <v/>
      </c>
      <c r="J469" s="17">
        <f>IF(OR(G469="",I469=""),"",G469*I469)</f>
        <v/>
      </c>
      <c r="K469" s="17">
        <f>IF(OR(C469="",H469&lt;&gt;"Sì"),"",IFERROR(INDEX(Impostazioni!$F$30:$F$59,MATCH(C469,Impostazioni!$B$30:$B$59,0)),0))</f>
        <v/>
      </c>
      <c r="L469" s="17">
        <f>IF(OR(G469="",K469=""),"",G469*K469)</f>
        <v/>
      </c>
      <c r="M469" s="18">
        <f>IF(A469="","",WEEKNUM(A469,21))</f>
        <v/>
      </c>
    </row>
    <row r="470">
      <c r="A470" s="14" t="n"/>
      <c r="B470" s="9" t="n"/>
      <c r="C470" s="9" t="n"/>
      <c r="D470" s="15">
        <f>IF(C470="","",IFERROR(INDEX(Impostazioni!$C$30:$C$59,MATCH(C470,Impostazioni!$B$30:$B$59,0)),"codice?"))</f>
        <v/>
      </c>
      <c r="E470" s="9" t="n"/>
      <c r="F470" s="9" t="n"/>
      <c r="G470" s="16" t="n"/>
      <c r="H470" s="9" t="n"/>
      <c r="I470" s="17">
        <f>IF(B470="","",IFERROR(INDEX(Impostazioni!$D$6:$D$25,MATCH(B470,Impostazioni!$B$6:$B$25,0)),0))</f>
        <v/>
      </c>
      <c r="J470" s="17">
        <f>IF(OR(G470="",I470=""),"",G470*I470)</f>
        <v/>
      </c>
      <c r="K470" s="17">
        <f>IF(OR(C470="",H470&lt;&gt;"Sì"),"",IFERROR(INDEX(Impostazioni!$F$30:$F$59,MATCH(C470,Impostazioni!$B$30:$B$59,0)),0))</f>
        <v/>
      </c>
      <c r="L470" s="17">
        <f>IF(OR(G470="",K470=""),"",G470*K470)</f>
        <v/>
      </c>
      <c r="M470" s="18">
        <f>IF(A470="","",WEEKNUM(A470,21))</f>
        <v/>
      </c>
    </row>
    <row r="471">
      <c r="A471" s="14" t="n"/>
      <c r="B471" s="9" t="n"/>
      <c r="C471" s="9" t="n"/>
      <c r="D471" s="15">
        <f>IF(C471="","",IFERROR(INDEX(Impostazioni!$C$30:$C$59,MATCH(C471,Impostazioni!$B$30:$B$59,0)),"codice?"))</f>
        <v/>
      </c>
      <c r="E471" s="9" t="n"/>
      <c r="F471" s="9" t="n"/>
      <c r="G471" s="16" t="n"/>
      <c r="H471" s="9" t="n"/>
      <c r="I471" s="17">
        <f>IF(B471="","",IFERROR(INDEX(Impostazioni!$D$6:$D$25,MATCH(B471,Impostazioni!$B$6:$B$25,0)),0))</f>
        <v/>
      </c>
      <c r="J471" s="17">
        <f>IF(OR(G471="",I471=""),"",G471*I471)</f>
        <v/>
      </c>
      <c r="K471" s="17">
        <f>IF(OR(C471="",H471&lt;&gt;"Sì"),"",IFERROR(INDEX(Impostazioni!$F$30:$F$59,MATCH(C471,Impostazioni!$B$30:$B$59,0)),0))</f>
        <v/>
      </c>
      <c r="L471" s="17">
        <f>IF(OR(G471="",K471=""),"",G471*K471)</f>
        <v/>
      </c>
      <c r="M471" s="18">
        <f>IF(A471="","",WEEKNUM(A471,21))</f>
        <v/>
      </c>
    </row>
    <row r="472">
      <c r="A472" s="14" t="n"/>
      <c r="B472" s="9" t="n"/>
      <c r="C472" s="9" t="n"/>
      <c r="D472" s="15">
        <f>IF(C472="","",IFERROR(INDEX(Impostazioni!$C$30:$C$59,MATCH(C472,Impostazioni!$B$30:$B$59,0)),"codice?"))</f>
        <v/>
      </c>
      <c r="E472" s="9" t="n"/>
      <c r="F472" s="9" t="n"/>
      <c r="G472" s="16" t="n"/>
      <c r="H472" s="9" t="n"/>
      <c r="I472" s="17">
        <f>IF(B472="","",IFERROR(INDEX(Impostazioni!$D$6:$D$25,MATCH(B472,Impostazioni!$B$6:$B$25,0)),0))</f>
        <v/>
      </c>
      <c r="J472" s="17">
        <f>IF(OR(G472="",I472=""),"",G472*I472)</f>
        <v/>
      </c>
      <c r="K472" s="17">
        <f>IF(OR(C472="",H472&lt;&gt;"Sì"),"",IFERROR(INDEX(Impostazioni!$F$30:$F$59,MATCH(C472,Impostazioni!$B$30:$B$59,0)),0))</f>
        <v/>
      </c>
      <c r="L472" s="17">
        <f>IF(OR(G472="",K472=""),"",G472*K472)</f>
        <v/>
      </c>
      <c r="M472" s="18">
        <f>IF(A472="","",WEEKNUM(A472,21))</f>
        <v/>
      </c>
    </row>
    <row r="473">
      <c r="A473" s="14" t="n"/>
      <c r="B473" s="9" t="n"/>
      <c r="C473" s="9" t="n"/>
      <c r="D473" s="15">
        <f>IF(C473="","",IFERROR(INDEX(Impostazioni!$C$30:$C$59,MATCH(C473,Impostazioni!$B$30:$B$59,0)),"codice?"))</f>
        <v/>
      </c>
      <c r="E473" s="9" t="n"/>
      <c r="F473" s="9" t="n"/>
      <c r="G473" s="16" t="n"/>
      <c r="H473" s="9" t="n"/>
      <c r="I473" s="17">
        <f>IF(B473="","",IFERROR(INDEX(Impostazioni!$D$6:$D$25,MATCH(B473,Impostazioni!$B$6:$B$25,0)),0))</f>
        <v/>
      </c>
      <c r="J473" s="17">
        <f>IF(OR(G473="",I473=""),"",G473*I473)</f>
        <v/>
      </c>
      <c r="K473" s="17">
        <f>IF(OR(C473="",H473&lt;&gt;"Sì"),"",IFERROR(INDEX(Impostazioni!$F$30:$F$59,MATCH(C473,Impostazioni!$B$30:$B$59,0)),0))</f>
        <v/>
      </c>
      <c r="L473" s="17">
        <f>IF(OR(G473="",K473=""),"",G473*K473)</f>
        <v/>
      </c>
      <c r="M473" s="18">
        <f>IF(A473="","",WEEKNUM(A473,21))</f>
        <v/>
      </c>
    </row>
    <row r="474">
      <c r="A474" s="14" t="n"/>
      <c r="B474" s="9" t="n"/>
      <c r="C474" s="9" t="n"/>
      <c r="D474" s="15">
        <f>IF(C474="","",IFERROR(INDEX(Impostazioni!$C$30:$C$59,MATCH(C474,Impostazioni!$B$30:$B$59,0)),"codice?"))</f>
        <v/>
      </c>
      <c r="E474" s="9" t="n"/>
      <c r="F474" s="9" t="n"/>
      <c r="G474" s="16" t="n"/>
      <c r="H474" s="9" t="n"/>
      <c r="I474" s="17">
        <f>IF(B474="","",IFERROR(INDEX(Impostazioni!$D$6:$D$25,MATCH(B474,Impostazioni!$B$6:$B$25,0)),0))</f>
        <v/>
      </c>
      <c r="J474" s="17">
        <f>IF(OR(G474="",I474=""),"",G474*I474)</f>
        <v/>
      </c>
      <c r="K474" s="17">
        <f>IF(OR(C474="",H474&lt;&gt;"Sì"),"",IFERROR(INDEX(Impostazioni!$F$30:$F$59,MATCH(C474,Impostazioni!$B$30:$B$59,0)),0))</f>
        <v/>
      </c>
      <c r="L474" s="17">
        <f>IF(OR(G474="",K474=""),"",G474*K474)</f>
        <v/>
      </c>
      <c r="M474" s="18">
        <f>IF(A474="","",WEEKNUM(A474,21))</f>
        <v/>
      </c>
    </row>
    <row r="475">
      <c r="A475" s="14" t="n"/>
      <c r="B475" s="9" t="n"/>
      <c r="C475" s="9" t="n"/>
      <c r="D475" s="15">
        <f>IF(C475="","",IFERROR(INDEX(Impostazioni!$C$30:$C$59,MATCH(C475,Impostazioni!$B$30:$B$59,0)),"codice?"))</f>
        <v/>
      </c>
      <c r="E475" s="9" t="n"/>
      <c r="F475" s="9" t="n"/>
      <c r="G475" s="16" t="n"/>
      <c r="H475" s="9" t="n"/>
      <c r="I475" s="17">
        <f>IF(B475="","",IFERROR(INDEX(Impostazioni!$D$6:$D$25,MATCH(B475,Impostazioni!$B$6:$B$25,0)),0))</f>
        <v/>
      </c>
      <c r="J475" s="17">
        <f>IF(OR(G475="",I475=""),"",G475*I475)</f>
        <v/>
      </c>
      <c r="K475" s="17">
        <f>IF(OR(C475="",H475&lt;&gt;"Sì"),"",IFERROR(INDEX(Impostazioni!$F$30:$F$59,MATCH(C475,Impostazioni!$B$30:$B$59,0)),0))</f>
        <v/>
      </c>
      <c r="L475" s="17">
        <f>IF(OR(G475="",K475=""),"",G475*K475)</f>
        <v/>
      </c>
      <c r="M475" s="18">
        <f>IF(A475="","",WEEKNUM(A475,21))</f>
        <v/>
      </c>
    </row>
    <row r="476">
      <c r="A476" s="14" t="n"/>
      <c r="B476" s="9" t="n"/>
      <c r="C476" s="9" t="n"/>
      <c r="D476" s="15">
        <f>IF(C476="","",IFERROR(INDEX(Impostazioni!$C$30:$C$59,MATCH(C476,Impostazioni!$B$30:$B$59,0)),"codice?"))</f>
        <v/>
      </c>
      <c r="E476" s="9" t="n"/>
      <c r="F476" s="9" t="n"/>
      <c r="G476" s="16" t="n"/>
      <c r="H476" s="9" t="n"/>
      <c r="I476" s="17">
        <f>IF(B476="","",IFERROR(INDEX(Impostazioni!$D$6:$D$25,MATCH(B476,Impostazioni!$B$6:$B$25,0)),0))</f>
        <v/>
      </c>
      <c r="J476" s="17">
        <f>IF(OR(G476="",I476=""),"",G476*I476)</f>
        <v/>
      </c>
      <c r="K476" s="17">
        <f>IF(OR(C476="",H476&lt;&gt;"Sì"),"",IFERROR(INDEX(Impostazioni!$F$30:$F$59,MATCH(C476,Impostazioni!$B$30:$B$59,0)),0))</f>
        <v/>
      </c>
      <c r="L476" s="17">
        <f>IF(OR(G476="",K476=""),"",G476*K476)</f>
        <v/>
      </c>
      <c r="M476" s="18">
        <f>IF(A476="","",WEEKNUM(A476,21))</f>
        <v/>
      </c>
    </row>
    <row r="477">
      <c r="A477" s="14" t="n"/>
      <c r="B477" s="9" t="n"/>
      <c r="C477" s="9" t="n"/>
      <c r="D477" s="15">
        <f>IF(C477="","",IFERROR(INDEX(Impostazioni!$C$30:$C$59,MATCH(C477,Impostazioni!$B$30:$B$59,0)),"codice?"))</f>
        <v/>
      </c>
      <c r="E477" s="9" t="n"/>
      <c r="F477" s="9" t="n"/>
      <c r="G477" s="16" t="n"/>
      <c r="H477" s="9" t="n"/>
      <c r="I477" s="17">
        <f>IF(B477="","",IFERROR(INDEX(Impostazioni!$D$6:$D$25,MATCH(B477,Impostazioni!$B$6:$B$25,0)),0))</f>
        <v/>
      </c>
      <c r="J477" s="17">
        <f>IF(OR(G477="",I477=""),"",G477*I477)</f>
        <v/>
      </c>
      <c r="K477" s="17">
        <f>IF(OR(C477="",H477&lt;&gt;"Sì"),"",IFERROR(INDEX(Impostazioni!$F$30:$F$59,MATCH(C477,Impostazioni!$B$30:$B$59,0)),0))</f>
        <v/>
      </c>
      <c r="L477" s="17">
        <f>IF(OR(G477="",K477=""),"",G477*K477)</f>
        <v/>
      </c>
      <c r="M477" s="18">
        <f>IF(A477="","",WEEKNUM(A477,21))</f>
        <v/>
      </c>
    </row>
    <row r="478">
      <c r="A478" s="14" t="n"/>
      <c r="B478" s="9" t="n"/>
      <c r="C478" s="9" t="n"/>
      <c r="D478" s="15">
        <f>IF(C478="","",IFERROR(INDEX(Impostazioni!$C$30:$C$59,MATCH(C478,Impostazioni!$B$30:$B$59,0)),"codice?"))</f>
        <v/>
      </c>
      <c r="E478" s="9" t="n"/>
      <c r="F478" s="9" t="n"/>
      <c r="G478" s="16" t="n"/>
      <c r="H478" s="9" t="n"/>
      <c r="I478" s="17">
        <f>IF(B478="","",IFERROR(INDEX(Impostazioni!$D$6:$D$25,MATCH(B478,Impostazioni!$B$6:$B$25,0)),0))</f>
        <v/>
      </c>
      <c r="J478" s="17">
        <f>IF(OR(G478="",I478=""),"",G478*I478)</f>
        <v/>
      </c>
      <c r="K478" s="17">
        <f>IF(OR(C478="",H478&lt;&gt;"Sì"),"",IFERROR(INDEX(Impostazioni!$F$30:$F$59,MATCH(C478,Impostazioni!$B$30:$B$59,0)),0))</f>
        <v/>
      </c>
      <c r="L478" s="17">
        <f>IF(OR(G478="",K478=""),"",G478*K478)</f>
        <v/>
      </c>
      <c r="M478" s="18">
        <f>IF(A478="","",WEEKNUM(A478,21))</f>
        <v/>
      </c>
    </row>
    <row r="479">
      <c r="A479" s="14" t="n"/>
      <c r="B479" s="9" t="n"/>
      <c r="C479" s="9" t="n"/>
      <c r="D479" s="15">
        <f>IF(C479="","",IFERROR(INDEX(Impostazioni!$C$30:$C$59,MATCH(C479,Impostazioni!$B$30:$B$59,0)),"codice?"))</f>
        <v/>
      </c>
      <c r="E479" s="9" t="n"/>
      <c r="F479" s="9" t="n"/>
      <c r="G479" s="16" t="n"/>
      <c r="H479" s="9" t="n"/>
      <c r="I479" s="17">
        <f>IF(B479="","",IFERROR(INDEX(Impostazioni!$D$6:$D$25,MATCH(B479,Impostazioni!$B$6:$B$25,0)),0))</f>
        <v/>
      </c>
      <c r="J479" s="17">
        <f>IF(OR(G479="",I479=""),"",G479*I479)</f>
        <v/>
      </c>
      <c r="K479" s="17">
        <f>IF(OR(C479="",H479&lt;&gt;"Sì"),"",IFERROR(INDEX(Impostazioni!$F$30:$F$59,MATCH(C479,Impostazioni!$B$30:$B$59,0)),0))</f>
        <v/>
      </c>
      <c r="L479" s="17">
        <f>IF(OR(G479="",K479=""),"",G479*K479)</f>
        <v/>
      </c>
      <c r="M479" s="18">
        <f>IF(A479="","",WEEKNUM(A479,21))</f>
        <v/>
      </c>
    </row>
    <row r="480">
      <c r="A480" s="14" t="n"/>
      <c r="B480" s="9" t="n"/>
      <c r="C480" s="9" t="n"/>
      <c r="D480" s="15">
        <f>IF(C480="","",IFERROR(INDEX(Impostazioni!$C$30:$C$59,MATCH(C480,Impostazioni!$B$30:$B$59,0)),"codice?"))</f>
        <v/>
      </c>
      <c r="E480" s="9" t="n"/>
      <c r="F480" s="9" t="n"/>
      <c r="G480" s="16" t="n"/>
      <c r="H480" s="9" t="n"/>
      <c r="I480" s="17">
        <f>IF(B480="","",IFERROR(INDEX(Impostazioni!$D$6:$D$25,MATCH(B480,Impostazioni!$B$6:$B$25,0)),0))</f>
        <v/>
      </c>
      <c r="J480" s="17">
        <f>IF(OR(G480="",I480=""),"",G480*I480)</f>
        <v/>
      </c>
      <c r="K480" s="17">
        <f>IF(OR(C480="",H480&lt;&gt;"Sì"),"",IFERROR(INDEX(Impostazioni!$F$30:$F$59,MATCH(C480,Impostazioni!$B$30:$B$59,0)),0))</f>
        <v/>
      </c>
      <c r="L480" s="17">
        <f>IF(OR(G480="",K480=""),"",G480*K480)</f>
        <v/>
      </c>
      <c r="M480" s="18">
        <f>IF(A480="","",WEEKNUM(A480,21))</f>
        <v/>
      </c>
    </row>
    <row r="481">
      <c r="A481" s="14" t="n"/>
      <c r="B481" s="9" t="n"/>
      <c r="C481" s="9" t="n"/>
      <c r="D481" s="15">
        <f>IF(C481="","",IFERROR(INDEX(Impostazioni!$C$30:$C$59,MATCH(C481,Impostazioni!$B$30:$B$59,0)),"codice?"))</f>
        <v/>
      </c>
      <c r="E481" s="9" t="n"/>
      <c r="F481" s="9" t="n"/>
      <c r="G481" s="16" t="n"/>
      <c r="H481" s="9" t="n"/>
      <c r="I481" s="17">
        <f>IF(B481="","",IFERROR(INDEX(Impostazioni!$D$6:$D$25,MATCH(B481,Impostazioni!$B$6:$B$25,0)),0))</f>
        <v/>
      </c>
      <c r="J481" s="17">
        <f>IF(OR(G481="",I481=""),"",G481*I481)</f>
        <v/>
      </c>
      <c r="K481" s="17">
        <f>IF(OR(C481="",H481&lt;&gt;"Sì"),"",IFERROR(INDEX(Impostazioni!$F$30:$F$59,MATCH(C481,Impostazioni!$B$30:$B$59,0)),0))</f>
        <v/>
      </c>
      <c r="L481" s="17">
        <f>IF(OR(G481="",K481=""),"",G481*K481)</f>
        <v/>
      </c>
      <c r="M481" s="18">
        <f>IF(A481="","",WEEKNUM(A481,21))</f>
        <v/>
      </c>
    </row>
    <row r="482">
      <c r="A482" s="14" t="n"/>
      <c r="B482" s="9" t="n"/>
      <c r="C482" s="9" t="n"/>
      <c r="D482" s="15">
        <f>IF(C482="","",IFERROR(INDEX(Impostazioni!$C$30:$C$59,MATCH(C482,Impostazioni!$B$30:$B$59,0)),"codice?"))</f>
        <v/>
      </c>
      <c r="E482" s="9" t="n"/>
      <c r="F482" s="9" t="n"/>
      <c r="G482" s="16" t="n"/>
      <c r="H482" s="9" t="n"/>
      <c r="I482" s="17">
        <f>IF(B482="","",IFERROR(INDEX(Impostazioni!$D$6:$D$25,MATCH(B482,Impostazioni!$B$6:$B$25,0)),0))</f>
        <v/>
      </c>
      <c r="J482" s="17">
        <f>IF(OR(G482="",I482=""),"",G482*I482)</f>
        <v/>
      </c>
      <c r="K482" s="17">
        <f>IF(OR(C482="",H482&lt;&gt;"Sì"),"",IFERROR(INDEX(Impostazioni!$F$30:$F$59,MATCH(C482,Impostazioni!$B$30:$B$59,0)),0))</f>
        <v/>
      </c>
      <c r="L482" s="17">
        <f>IF(OR(G482="",K482=""),"",G482*K482)</f>
        <v/>
      </c>
      <c r="M482" s="18">
        <f>IF(A482="","",WEEKNUM(A482,21))</f>
        <v/>
      </c>
    </row>
    <row r="483">
      <c r="A483" s="14" t="n"/>
      <c r="B483" s="9" t="n"/>
      <c r="C483" s="9" t="n"/>
      <c r="D483" s="15">
        <f>IF(C483="","",IFERROR(INDEX(Impostazioni!$C$30:$C$59,MATCH(C483,Impostazioni!$B$30:$B$59,0)),"codice?"))</f>
        <v/>
      </c>
      <c r="E483" s="9" t="n"/>
      <c r="F483" s="9" t="n"/>
      <c r="G483" s="16" t="n"/>
      <c r="H483" s="9" t="n"/>
      <c r="I483" s="17">
        <f>IF(B483="","",IFERROR(INDEX(Impostazioni!$D$6:$D$25,MATCH(B483,Impostazioni!$B$6:$B$25,0)),0))</f>
        <v/>
      </c>
      <c r="J483" s="17">
        <f>IF(OR(G483="",I483=""),"",G483*I483)</f>
        <v/>
      </c>
      <c r="K483" s="17">
        <f>IF(OR(C483="",H483&lt;&gt;"Sì"),"",IFERROR(INDEX(Impostazioni!$F$30:$F$59,MATCH(C483,Impostazioni!$B$30:$B$59,0)),0))</f>
        <v/>
      </c>
      <c r="L483" s="17">
        <f>IF(OR(G483="",K483=""),"",G483*K483)</f>
        <v/>
      </c>
      <c r="M483" s="18">
        <f>IF(A483="","",WEEKNUM(A483,21))</f>
        <v/>
      </c>
    </row>
    <row r="484">
      <c r="A484" s="14" t="n"/>
      <c r="B484" s="9" t="n"/>
      <c r="C484" s="9" t="n"/>
      <c r="D484" s="15">
        <f>IF(C484="","",IFERROR(INDEX(Impostazioni!$C$30:$C$59,MATCH(C484,Impostazioni!$B$30:$B$59,0)),"codice?"))</f>
        <v/>
      </c>
      <c r="E484" s="9" t="n"/>
      <c r="F484" s="9" t="n"/>
      <c r="G484" s="16" t="n"/>
      <c r="H484" s="9" t="n"/>
      <c r="I484" s="17">
        <f>IF(B484="","",IFERROR(INDEX(Impostazioni!$D$6:$D$25,MATCH(B484,Impostazioni!$B$6:$B$25,0)),0))</f>
        <v/>
      </c>
      <c r="J484" s="17">
        <f>IF(OR(G484="",I484=""),"",G484*I484)</f>
        <v/>
      </c>
      <c r="K484" s="17">
        <f>IF(OR(C484="",H484&lt;&gt;"Sì"),"",IFERROR(INDEX(Impostazioni!$F$30:$F$59,MATCH(C484,Impostazioni!$B$30:$B$59,0)),0))</f>
        <v/>
      </c>
      <c r="L484" s="17">
        <f>IF(OR(G484="",K484=""),"",G484*K484)</f>
        <v/>
      </c>
      <c r="M484" s="18">
        <f>IF(A484="","",WEEKNUM(A484,21))</f>
        <v/>
      </c>
    </row>
    <row r="485">
      <c r="A485" s="14" t="n"/>
      <c r="B485" s="9" t="n"/>
      <c r="C485" s="9" t="n"/>
      <c r="D485" s="15">
        <f>IF(C485="","",IFERROR(INDEX(Impostazioni!$C$30:$C$59,MATCH(C485,Impostazioni!$B$30:$B$59,0)),"codice?"))</f>
        <v/>
      </c>
      <c r="E485" s="9" t="n"/>
      <c r="F485" s="9" t="n"/>
      <c r="G485" s="16" t="n"/>
      <c r="H485" s="9" t="n"/>
      <c r="I485" s="17">
        <f>IF(B485="","",IFERROR(INDEX(Impostazioni!$D$6:$D$25,MATCH(B485,Impostazioni!$B$6:$B$25,0)),0))</f>
        <v/>
      </c>
      <c r="J485" s="17">
        <f>IF(OR(G485="",I485=""),"",G485*I485)</f>
        <v/>
      </c>
      <c r="K485" s="17">
        <f>IF(OR(C485="",H485&lt;&gt;"Sì"),"",IFERROR(INDEX(Impostazioni!$F$30:$F$59,MATCH(C485,Impostazioni!$B$30:$B$59,0)),0))</f>
        <v/>
      </c>
      <c r="L485" s="17">
        <f>IF(OR(G485="",K485=""),"",G485*K485)</f>
        <v/>
      </c>
      <c r="M485" s="18">
        <f>IF(A485="","",WEEKNUM(A485,21))</f>
        <v/>
      </c>
    </row>
    <row r="486">
      <c r="A486" s="14" t="n"/>
      <c r="B486" s="9" t="n"/>
      <c r="C486" s="9" t="n"/>
      <c r="D486" s="15">
        <f>IF(C486="","",IFERROR(INDEX(Impostazioni!$C$30:$C$59,MATCH(C486,Impostazioni!$B$30:$B$59,0)),"codice?"))</f>
        <v/>
      </c>
      <c r="E486" s="9" t="n"/>
      <c r="F486" s="9" t="n"/>
      <c r="G486" s="16" t="n"/>
      <c r="H486" s="9" t="n"/>
      <c r="I486" s="17">
        <f>IF(B486="","",IFERROR(INDEX(Impostazioni!$D$6:$D$25,MATCH(B486,Impostazioni!$B$6:$B$25,0)),0))</f>
        <v/>
      </c>
      <c r="J486" s="17">
        <f>IF(OR(G486="",I486=""),"",G486*I486)</f>
        <v/>
      </c>
      <c r="K486" s="17">
        <f>IF(OR(C486="",H486&lt;&gt;"Sì"),"",IFERROR(INDEX(Impostazioni!$F$30:$F$59,MATCH(C486,Impostazioni!$B$30:$B$59,0)),0))</f>
        <v/>
      </c>
      <c r="L486" s="17">
        <f>IF(OR(G486="",K486=""),"",G486*K486)</f>
        <v/>
      </c>
      <c r="M486" s="18">
        <f>IF(A486="","",WEEKNUM(A486,21))</f>
        <v/>
      </c>
    </row>
    <row r="487">
      <c r="A487" s="14" t="n"/>
      <c r="B487" s="9" t="n"/>
      <c r="C487" s="9" t="n"/>
      <c r="D487" s="15">
        <f>IF(C487="","",IFERROR(INDEX(Impostazioni!$C$30:$C$59,MATCH(C487,Impostazioni!$B$30:$B$59,0)),"codice?"))</f>
        <v/>
      </c>
      <c r="E487" s="9" t="n"/>
      <c r="F487" s="9" t="n"/>
      <c r="G487" s="16" t="n"/>
      <c r="H487" s="9" t="n"/>
      <c r="I487" s="17">
        <f>IF(B487="","",IFERROR(INDEX(Impostazioni!$D$6:$D$25,MATCH(B487,Impostazioni!$B$6:$B$25,0)),0))</f>
        <v/>
      </c>
      <c r="J487" s="17">
        <f>IF(OR(G487="",I487=""),"",G487*I487)</f>
        <v/>
      </c>
      <c r="K487" s="17">
        <f>IF(OR(C487="",H487&lt;&gt;"Sì"),"",IFERROR(INDEX(Impostazioni!$F$30:$F$59,MATCH(C487,Impostazioni!$B$30:$B$59,0)),0))</f>
        <v/>
      </c>
      <c r="L487" s="17">
        <f>IF(OR(G487="",K487=""),"",G487*K487)</f>
        <v/>
      </c>
      <c r="M487" s="18">
        <f>IF(A487="","",WEEKNUM(A487,21))</f>
        <v/>
      </c>
    </row>
    <row r="488">
      <c r="A488" s="14" t="n"/>
      <c r="B488" s="9" t="n"/>
      <c r="C488" s="9" t="n"/>
      <c r="D488" s="15">
        <f>IF(C488="","",IFERROR(INDEX(Impostazioni!$C$30:$C$59,MATCH(C488,Impostazioni!$B$30:$B$59,0)),"codice?"))</f>
        <v/>
      </c>
      <c r="E488" s="9" t="n"/>
      <c r="F488" s="9" t="n"/>
      <c r="G488" s="16" t="n"/>
      <c r="H488" s="9" t="n"/>
      <c r="I488" s="17">
        <f>IF(B488="","",IFERROR(INDEX(Impostazioni!$D$6:$D$25,MATCH(B488,Impostazioni!$B$6:$B$25,0)),0))</f>
        <v/>
      </c>
      <c r="J488" s="17">
        <f>IF(OR(G488="",I488=""),"",G488*I488)</f>
        <v/>
      </c>
      <c r="K488" s="17">
        <f>IF(OR(C488="",H488&lt;&gt;"Sì"),"",IFERROR(INDEX(Impostazioni!$F$30:$F$59,MATCH(C488,Impostazioni!$B$30:$B$59,0)),0))</f>
        <v/>
      </c>
      <c r="L488" s="17">
        <f>IF(OR(G488="",K488=""),"",G488*K488)</f>
        <v/>
      </c>
      <c r="M488" s="18">
        <f>IF(A488="","",WEEKNUM(A488,21))</f>
        <v/>
      </c>
    </row>
    <row r="489">
      <c r="A489" s="14" t="n"/>
      <c r="B489" s="9" t="n"/>
      <c r="C489" s="9" t="n"/>
      <c r="D489" s="15">
        <f>IF(C489="","",IFERROR(INDEX(Impostazioni!$C$30:$C$59,MATCH(C489,Impostazioni!$B$30:$B$59,0)),"codice?"))</f>
        <v/>
      </c>
      <c r="E489" s="9" t="n"/>
      <c r="F489" s="9" t="n"/>
      <c r="G489" s="16" t="n"/>
      <c r="H489" s="9" t="n"/>
      <c r="I489" s="17">
        <f>IF(B489="","",IFERROR(INDEX(Impostazioni!$D$6:$D$25,MATCH(B489,Impostazioni!$B$6:$B$25,0)),0))</f>
        <v/>
      </c>
      <c r="J489" s="17">
        <f>IF(OR(G489="",I489=""),"",G489*I489)</f>
        <v/>
      </c>
      <c r="K489" s="17">
        <f>IF(OR(C489="",H489&lt;&gt;"Sì"),"",IFERROR(INDEX(Impostazioni!$F$30:$F$59,MATCH(C489,Impostazioni!$B$30:$B$59,0)),0))</f>
        <v/>
      </c>
      <c r="L489" s="17">
        <f>IF(OR(G489="",K489=""),"",G489*K489)</f>
        <v/>
      </c>
      <c r="M489" s="18">
        <f>IF(A489="","",WEEKNUM(A489,21))</f>
        <v/>
      </c>
    </row>
    <row r="490">
      <c r="A490" s="14" t="n"/>
      <c r="B490" s="9" t="n"/>
      <c r="C490" s="9" t="n"/>
      <c r="D490" s="15">
        <f>IF(C490="","",IFERROR(INDEX(Impostazioni!$C$30:$C$59,MATCH(C490,Impostazioni!$B$30:$B$59,0)),"codice?"))</f>
        <v/>
      </c>
      <c r="E490" s="9" t="n"/>
      <c r="F490" s="9" t="n"/>
      <c r="G490" s="16" t="n"/>
      <c r="H490" s="9" t="n"/>
      <c r="I490" s="17">
        <f>IF(B490="","",IFERROR(INDEX(Impostazioni!$D$6:$D$25,MATCH(B490,Impostazioni!$B$6:$B$25,0)),0))</f>
        <v/>
      </c>
      <c r="J490" s="17">
        <f>IF(OR(G490="",I490=""),"",G490*I490)</f>
        <v/>
      </c>
      <c r="K490" s="17">
        <f>IF(OR(C490="",H490&lt;&gt;"Sì"),"",IFERROR(INDEX(Impostazioni!$F$30:$F$59,MATCH(C490,Impostazioni!$B$30:$B$59,0)),0))</f>
        <v/>
      </c>
      <c r="L490" s="17">
        <f>IF(OR(G490="",K490=""),"",G490*K490)</f>
        <v/>
      </c>
      <c r="M490" s="18">
        <f>IF(A490="","",WEEKNUM(A490,21))</f>
        <v/>
      </c>
    </row>
    <row r="491">
      <c r="A491" s="14" t="n"/>
      <c r="B491" s="9" t="n"/>
      <c r="C491" s="9" t="n"/>
      <c r="D491" s="15">
        <f>IF(C491="","",IFERROR(INDEX(Impostazioni!$C$30:$C$59,MATCH(C491,Impostazioni!$B$30:$B$59,0)),"codice?"))</f>
        <v/>
      </c>
      <c r="E491" s="9" t="n"/>
      <c r="F491" s="9" t="n"/>
      <c r="G491" s="16" t="n"/>
      <c r="H491" s="9" t="n"/>
      <c r="I491" s="17">
        <f>IF(B491="","",IFERROR(INDEX(Impostazioni!$D$6:$D$25,MATCH(B491,Impostazioni!$B$6:$B$25,0)),0))</f>
        <v/>
      </c>
      <c r="J491" s="17">
        <f>IF(OR(G491="",I491=""),"",G491*I491)</f>
        <v/>
      </c>
      <c r="K491" s="17">
        <f>IF(OR(C491="",H491&lt;&gt;"Sì"),"",IFERROR(INDEX(Impostazioni!$F$30:$F$59,MATCH(C491,Impostazioni!$B$30:$B$59,0)),0))</f>
        <v/>
      </c>
      <c r="L491" s="17">
        <f>IF(OR(G491="",K491=""),"",G491*K491)</f>
        <v/>
      </c>
      <c r="M491" s="18">
        <f>IF(A491="","",WEEKNUM(A491,21))</f>
        <v/>
      </c>
    </row>
    <row r="492">
      <c r="A492" s="14" t="n"/>
      <c r="B492" s="9" t="n"/>
      <c r="C492" s="9" t="n"/>
      <c r="D492" s="15">
        <f>IF(C492="","",IFERROR(INDEX(Impostazioni!$C$30:$C$59,MATCH(C492,Impostazioni!$B$30:$B$59,0)),"codice?"))</f>
        <v/>
      </c>
      <c r="E492" s="9" t="n"/>
      <c r="F492" s="9" t="n"/>
      <c r="G492" s="16" t="n"/>
      <c r="H492" s="9" t="n"/>
      <c r="I492" s="17">
        <f>IF(B492="","",IFERROR(INDEX(Impostazioni!$D$6:$D$25,MATCH(B492,Impostazioni!$B$6:$B$25,0)),0))</f>
        <v/>
      </c>
      <c r="J492" s="17">
        <f>IF(OR(G492="",I492=""),"",G492*I492)</f>
        <v/>
      </c>
      <c r="K492" s="17">
        <f>IF(OR(C492="",H492&lt;&gt;"Sì"),"",IFERROR(INDEX(Impostazioni!$F$30:$F$59,MATCH(C492,Impostazioni!$B$30:$B$59,0)),0))</f>
        <v/>
      </c>
      <c r="L492" s="17">
        <f>IF(OR(G492="",K492=""),"",G492*K492)</f>
        <v/>
      </c>
      <c r="M492" s="18">
        <f>IF(A492="","",WEEKNUM(A492,21))</f>
        <v/>
      </c>
    </row>
    <row r="493">
      <c r="A493" s="14" t="n"/>
      <c r="B493" s="9" t="n"/>
      <c r="C493" s="9" t="n"/>
      <c r="D493" s="15">
        <f>IF(C493="","",IFERROR(INDEX(Impostazioni!$C$30:$C$59,MATCH(C493,Impostazioni!$B$30:$B$59,0)),"codice?"))</f>
        <v/>
      </c>
      <c r="E493" s="9" t="n"/>
      <c r="F493" s="9" t="n"/>
      <c r="G493" s="16" t="n"/>
      <c r="H493" s="9" t="n"/>
      <c r="I493" s="17">
        <f>IF(B493="","",IFERROR(INDEX(Impostazioni!$D$6:$D$25,MATCH(B493,Impostazioni!$B$6:$B$25,0)),0))</f>
        <v/>
      </c>
      <c r="J493" s="17">
        <f>IF(OR(G493="",I493=""),"",G493*I493)</f>
        <v/>
      </c>
      <c r="K493" s="17">
        <f>IF(OR(C493="",H493&lt;&gt;"Sì"),"",IFERROR(INDEX(Impostazioni!$F$30:$F$59,MATCH(C493,Impostazioni!$B$30:$B$59,0)),0))</f>
        <v/>
      </c>
      <c r="L493" s="17">
        <f>IF(OR(G493="",K493=""),"",G493*K493)</f>
        <v/>
      </c>
      <c r="M493" s="18">
        <f>IF(A493="","",WEEKNUM(A493,21))</f>
        <v/>
      </c>
    </row>
    <row r="494">
      <c r="A494" s="14" t="n"/>
      <c r="B494" s="9" t="n"/>
      <c r="C494" s="9" t="n"/>
      <c r="D494" s="15">
        <f>IF(C494="","",IFERROR(INDEX(Impostazioni!$C$30:$C$59,MATCH(C494,Impostazioni!$B$30:$B$59,0)),"codice?"))</f>
        <v/>
      </c>
      <c r="E494" s="9" t="n"/>
      <c r="F494" s="9" t="n"/>
      <c r="G494" s="16" t="n"/>
      <c r="H494" s="9" t="n"/>
      <c r="I494" s="17">
        <f>IF(B494="","",IFERROR(INDEX(Impostazioni!$D$6:$D$25,MATCH(B494,Impostazioni!$B$6:$B$25,0)),0))</f>
        <v/>
      </c>
      <c r="J494" s="17">
        <f>IF(OR(G494="",I494=""),"",G494*I494)</f>
        <v/>
      </c>
      <c r="K494" s="17">
        <f>IF(OR(C494="",H494&lt;&gt;"Sì"),"",IFERROR(INDEX(Impostazioni!$F$30:$F$59,MATCH(C494,Impostazioni!$B$30:$B$59,0)),0))</f>
        <v/>
      </c>
      <c r="L494" s="17">
        <f>IF(OR(G494="",K494=""),"",G494*K494)</f>
        <v/>
      </c>
      <c r="M494" s="18">
        <f>IF(A494="","",WEEKNUM(A494,21))</f>
        <v/>
      </c>
    </row>
    <row r="495">
      <c r="A495" s="14" t="n"/>
      <c r="B495" s="9" t="n"/>
      <c r="C495" s="9" t="n"/>
      <c r="D495" s="15">
        <f>IF(C495="","",IFERROR(INDEX(Impostazioni!$C$30:$C$59,MATCH(C495,Impostazioni!$B$30:$B$59,0)),"codice?"))</f>
        <v/>
      </c>
      <c r="E495" s="9" t="n"/>
      <c r="F495" s="9" t="n"/>
      <c r="G495" s="16" t="n"/>
      <c r="H495" s="9" t="n"/>
      <c r="I495" s="17">
        <f>IF(B495="","",IFERROR(INDEX(Impostazioni!$D$6:$D$25,MATCH(B495,Impostazioni!$B$6:$B$25,0)),0))</f>
        <v/>
      </c>
      <c r="J495" s="17">
        <f>IF(OR(G495="",I495=""),"",G495*I495)</f>
        <v/>
      </c>
      <c r="K495" s="17">
        <f>IF(OR(C495="",H495&lt;&gt;"Sì"),"",IFERROR(INDEX(Impostazioni!$F$30:$F$59,MATCH(C495,Impostazioni!$B$30:$B$59,0)),0))</f>
        <v/>
      </c>
      <c r="L495" s="17">
        <f>IF(OR(G495="",K495=""),"",G495*K495)</f>
        <v/>
      </c>
      <c r="M495" s="18">
        <f>IF(A495="","",WEEKNUM(A495,21))</f>
        <v/>
      </c>
    </row>
    <row r="496">
      <c r="A496" s="14" t="n"/>
      <c r="B496" s="9" t="n"/>
      <c r="C496" s="9" t="n"/>
      <c r="D496" s="15">
        <f>IF(C496="","",IFERROR(INDEX(Impostazioni!$C$30:$C$59,MATCH(C496,Impostazioni!$B$30:$B$59,0)),"codice?"))</f>
        <v/>
      </c>
      <c r="E496" s="9" t="n"/>
      <c r="F496" s="9" t="n"/>
      <c r="G496" s="16" t="n"/>
      <c r="H496" s="9" t="n"/>
      <c r="I496" s="17">
        <f>IF(B496="","",IFERROR(INDEX(Impostazioni!$D$6:$D$25,MATCH(B496,Impostazioni!$B$6:$B$25,0)),0))</f>
        <v/>
      </c>
      <c r="J496" s="17">
        <f>IF(OR(G496="",I496=""),"",G496*I496)</f>
        <v/>
      </c>
      <c r="K496" s="17">
        <f>IF(OR(C496="",H496&lt;&gt;"Sì"),"",IFERROR(INDEX(Impostazioni!$F$30:$F$59,MATCH(C496,Impostazioni!$B$30:$B$59,0)),0))</f>
        <v/>
      </c>
      <c r="L496" s="17">
        <f>IF(OR(G496="",K496=""),"",G496*K496)</f>
        <v/>
      </c>
      <c r="M496" s="18">
        <f>IF(A496="","",WEEKNUM(A496,21))</f>
        <v/>
      </c>
    </row>
    <row r="497">
      <c r="A497" s="14" t="n"/>
      <c r="B497" s="9" t="n"/>
      <c r="C497" s="9" t="n"/>
      <c r="D497" s="15">
        <f>IF(C497="","",IFERROR(INDEX(Impostazioni!$C$30:$C$59,MATCH(C497,Impostazioni!$B$30:$B$59,0)),"codice?"))</f>
        <v/>
      </c>
      <c r="E497" s="9" t="n"/>
      <c r="F497" s="9" t="n"/>
      <c r="G497" s="16" t="n"/>
      <c r="H497" s="9" t="n"/>
      <c r="I497" s="17">
        <f>IF(B497="","",IFERROR(INDEX(Impostazioni!$D$6:$D$25,MATCH(B497,Impostazioni!$B$6:$B$25,0)),0))</f>
        <v/>
      </c>
      <c r="J497" s="17">
        <f>IF(OR(G497="",I497=""),"",G497*I497)</f>
        <v/>
      </c>
      <c r="K497" s="17">
        <f>IF(OR(C497="",H497&lt;&gt;"Sì"),"",IFERROR(INDEX(Impostazioni!$F$30:$F$59,MATCH(C497,Impostazioni!$B$30:$B$59,0)),0))</f>
        <v/>
      </c>
      <c r="L497" s="17">
        <f>IF(OR(G497="",K497=""),"",G497*K497)</f>
        <v/>
      </c>
      <c r="M497" s="18">
        <f>IF(A497="","",WEEKNUM(A497,21))</f>
        <v/>
      </c>
    </row>
    <row r="498">
      <c r="A498" s="14" t="n"/>
      <c r="B498" s="9" t="n"/>
      <c r="C498" s="9" t="n"/>
      <c r="D498" s="15">
        <f>IF(C498="","",IFERROR(INDEX(Impostazioni!$C$30:$C$59,MATCH(C498,Impostazioni!$B$30:$B$59,0)),"codice?"))</f>
        <v/>
      </c>
      <c r="E498" s="9" t="n"/>
      <c r="F498" s="9" t="n"/>
      <c r="G498" s="16" t="n"/>
      <c r="H498" s="9" t="n"/>
      <c r="I498" s="17">
        <f>IF(B498="","",IFERROR(INDEX(Impostazioni!$D$6:$D$25,MATCH(B498,Impostazioni!$B$6:$B$25,0)),0))</f>
        <v/>
      </c>
      <c r="J498" s="17">
        <f>IF(OR(G498="",I498=""),"",G498*I498)</f>
        <v/>
      </c>
      <c r="K498" s="17">
        <f>IF(OR(C498="",H498&lt;&gt;"Sì"),"",IFERROR(INDEX(Impostazioni!$F$30:$F$59,MATCH(C498,Impostazioni!$B$30:$B$59,0)),0))</f>
        <v/>
      </c>
      <c r="L498" s="17">
        <f>IF(OR(G498="",K498=""),"",G498*K498)</f>
        <v/>
      </c>
      <c r="M498" s="18">
        <f>IF(A498="","",WEEKNUM(A498,21))</f>
        <v/>
      </c>
    </row>
    <row r="499">
      <c r="A499" s="14" t="n"/>
      <c r="B499" s="9" t="n"/>
      <c r="C499" s="9" t="n"/>
      <c r="D499" s="15">
        <f>IF(C499="","",IFERROR(INDEX(Impostazioni!$C$30:$C$59,MATCH(C499,Impostazioni!$B$30:$B$59,0)),"codice?"))</f>
        <v/>
      </c>
      <c r="E499" s="9" t="n"/>
      <c r="F499" s="9" t="n"/>
      <c r="G499" s="16" t="n"/>
      <c r="H499" s="9" t="n"/>
      <c r="I499" s="17">
        <f>IF(B499="","",IFERROR(INDEX(Impostazioni!$D$6:$D$25,MATCH(B499,Impostazioni!$B$6:$B$25,0)),0))</f>
        <v/>
      </c>
      <c r="J499" s="17">
        <f>IF(OR(G499="",I499=""),"",G499*I499)</f>
        <v/>
      </c>
      <c r="K499" s="17">
        <f>IF(OR(C499="",H499&lt;&gt;"Sì"),"",IFERROR(INDEX(Impostazioni!$F$30:$F$59,MATCH(C499,Impostazioni!$B$30:$B$59,0)),0))</f>
        <v/>
      </c>
      <c r="L499" s="17">
        <f>IF(OR(G499="",K499=""),"",G499*K499)</f>
        <v/>
      </c>
      <c r="M499" s="18">
        <f>IF(A499="","",WEEKNUM(A499,21))</f>
        <v/>
      </c>
    </row>
    <row r="500">
      <c r="A500" s="14" t="n"/>
      <c r="B500" s="9" t="n"/>
      <c r="C500" s="9" t="n"/>
      <c r="D500" s="15">
        <f>IF(C500="","",IFERROR(INDEX(Impostazioni!$C$30:$C$59,MATCH(C500,Impostazioni!$B$30:$B$59,0)),"codice?"))</f>
        <v/>
      </c>
      <c r="E500" s="9" t="n"/>
      <c r="F500" s="9" t="n"/>
      <c r="G500" s="16" t="n"/>
      <c r="H500" s="9" t="n"/>
      <c r="I500" s="17">
        <f>IF(B500="","",IFERROR(INDEX(Impostazioni!$D$6:$D$25,MATCH(B500,Impostazioni!$B$6:$B$25,0)),0))</f>
        <v/>
      </c>
      <c r="J500" s="17">
        <f>IF(OR(G500="",I500=""),"",G500*I500)</f>
        <v/>
      </c>
      <c r="K500" s="17">
        <f>IF(OR(C500="",H500&lt;&gt;"Sì"),"",IFERROR(INDEX(Impostazioni!$F$30:$F$59,MATCH(C500,Impostazioni!$B$30:$B$59,0)),0))</f>
        <v/>
      </c>
      <c r="L500" s="17">
        <f>IF(OR(G500="",K500=""),"",G500*K500)</f>
        <v/>
      </c>
      <c r="M500" s="18">
        <f>IF(A500="","",WEEKNUM(A500,21))</f>
        <v/>
      </c>
    </row>
    <row r="501">
      <c r="A501" s="14" t="n"/>
      <c r="B501" s="9" t="n"/>
      <c r="C501" s="9" t="n"/>
      <c r="D501" s="15">
        <f>IF(C501="","",IFERROR(INDEX(Impostazioni!$C$30:$C$59,MATCH(C501,Impostazioni!$B$30:$B$59,0)),"codice?"))</f>
        <v/>
      </c>
      <c r="E501" s="9" t="n"/>
      <c r="F501" s="9" t="n"/>
      <c r="G501" s="16" t="n"/>
      <c r="H501" s="9" t="n"/>
      <c r="I501" s="17">
        <f>IF(B501="","",IFERROR(INDEX(Impostazioni!$D$6:$D$25,MATCH(B501,Impostazioni!$B$6:$B$25,0)),0))</f>
        <v/>
      </c>
      <c r="J501" s="17">
        <f>IF(OR(G501="",I501=""),"",G501*I501)</f>
        <v/>
      </c>
      <c r="K501" s="17">
        <f>IF(OR(C501="",H501&lt;&gt;"Sì"),"",IFERROR(INDEX(Impostazioni!$F$30:$F$59,MATCH(C501,Impostazioni!$B$30:$B$59,0)),0))</f>
        <v/>
      </c>
      <c r="L501" s="17">
        <f>IF(OR(G501="",K501=""),"",G501*K501)</f>
        <v/>
      </c>
      <c r="M501" s="18">
        <f>IF(A501="","",WEEKNUM(A501,21))</f>
        <v/>
      </c>
    </row>
    <row r="502">
      <c r="A502" s="14" t="n"/>
      <c r="B502" s="9" t="n"/>
      <c r="C502" s="9" t="n"/>
      <c r="D502" s="15">
        <f>IF(C502="","",IFERROR(INDEX(Impostazioni!$C$30:$C$59,MATCH(C502,Impostazioni!$B$30:$B$59,0)),"codice?"))</f>
        <v/>
      </c>
      <c r="E502" s="9" t="n"/>
      <c r="F502" s="9" t="n"/>
      <c r="G502" s="16" t="n"/>
      <c r="H502" s="9" t="n"/>
      <c r="I502" s="17">
        <f>IF(B502="","",IFERROR(INDEX(Impostazioni!$D$6:$D$25,MATCH(B502,Impostazioni!$B$6:$B$25,0)),0))</f>
        <v/>
      </c>
      <c r="J502" s="17">
        <f>IF(OR(G502="",I502=""),"",G502*I502)</f>
        <v/>
      </c>
      <c r="K502" s="17">
        <f>IF(OR(C502="",H502&lt;&gt;"Sì"),"",IFERROR(INDEX(Impostazioni!$F$30:$F$59,MATCH(C502,Impostazioni!$B$30:$B$59,0)),0))</f>
        <v/>
      </c>
      <c r="L502" s="17">
        <f>IF(OR(G502="",K502=""),"",G502*K502)</f>
        <v/>
      </c>
      <c r="M502" s="18">
        <f>IF(A502="","",WEEKNUM(A502,21))</f>
        <v/>
      </c>
    </row>
    <row r="503">
      <c r="A503" s="14" t="n"/>
      <c r="B503" s="9" t="n"/>
      <c r="C503" s="9" t="n"/>
      <c r="D503" s="15">
        <f>IF(C503="","",IFERROR(INDEX(Impostazioni!$C$30:$C$59,MATCH(C503,Impostazioni!$B$30:$B$59,0)),"codice?"))</f>
        <v/>
      </c>
      <c r="E503" s="9" t="n"/>
      <c r="F503" s="9" t="n"/>
      <c r="G503" s="16" t="n"/>
      <c r="H503" s="9" t="n"/>
      <c r="I503" s="17">
        <f>IF(B503="","",IFERROR(INDEX(Impostazioni!$D$6:$D$25,MATCH(B503,Impostazioni!$B$6:$B$25,0)),0))</f>
        <v/>
      </c>
      <c r="J503" s="17">
        <f>IF(OR(G503="",I503=""),"",G503*I503)</f>
        <v/>
      </c>
      <c r="K503" s="17">
        <f>IF(OR(C503="",H503&lt;&gt;"Sì"),"",IFERROR(INDEX(Impostazioni!$F$30:$F$59,MATCH(C503,Impostazioni!$B$30:$B$59,0)),0))</f>
        <v/>
      </c>
      <c r="L503" s="17">
        <f>IF(OR(G503="",K503=""),"",G503*K503)</f>
        <v/>
      </c>
      <c r="M503" s="18">
        <f>IF(A503="","",WEEKNUM(A503,21))</f>
        <v/>
      </c>
    </row>
    <row r="504">
      <c r="A504" s="14" t="n"/>
      <c r="B504" s="9" t="n"/>
      <c r="C504" s="9" t="n"/>
      <c r="D504" s="15">
        <f>IF(C504="","",IFERROR(INDEX(Impostazioni!$C$30:$C$59,MATCH(C504,Impostazioni!$B$30:$B$59,0)),"codice?"))</f>
        <v/>
      </c>
      <c r="E504" s="9" t="n"/>
      <c r="F504" s="9" t="n"/>
      <c r="G504" s="16" t="n"/>
      <c r="H504" s="9" t="n"/>
      <c r="I504" s="17">
        <f>IF(B504="","",IFERROR(INDEX(Impostazioni!$D$6:$D$25,MATCH(B504,Impostazioni!$B$6:$B$25,0)),0))</f>
        <v/>
      </c>
      <c r="J504" s="17">
        <f>IF(OR(G504="",I504=""),"",G504*I504)</f>
        <v/>
      </c>
      <c r="K504" s="17">
        <f>IF(OR(C504="",H504&lt;&gt;"Sì"),"",IFERROR(INDEX(Impostazioni!$F$30:$F$59,MATCH(C504,Impostazioni!$B$30:$B$59,0)),0))</f>
        <v/>
      </c>
      <c r="L504" s="17">
        <f>IF(OR(G504="",K504=""),"",G504*K504)</f>
        <v/>
      </c>
      <c r="M504" s="18">
        <f>IF(A504="","",WEEKNUM(A504,21))</f>
        <v/>
      </c>
    </row>
    <row r="505">
      <c r="A505" s="14" t="n"/>
      <c r="B505" s="9" t="n"/>
      <c r="C505" s="9" t="n"/>
      <c r="D505" s="15">
        <f>IF(C505="","",IFERROR(INDEX(Impostazioni!$C$30:$C$59,MATCH(C505,Impostazioni!$B$30:$B$59,0)),"codice?"))</f>
        <v/>
      </c>
      <c r="E505" s="9" t="n"/>
      <c r="F505" s="9" t="n"/>
      <c r="G505" s="16" t="n"/>
      <c r="H505" s="9" t="n"/>
      <c r="I505" s="17">
        <f>IF(B505="","",IFERROR(INDEX(Impostazioni!$D$6:$D$25,MATCH(B505,Impostazioni!$B$6:$B$25,0)),0))</f>
        <v/>
      </c>
      <c r="J505" s="17">
        <f>IF(OR(G505="",I505=""),"",G505*I505)</f>
        <v/>
      </c>
      <c r="K505" s="17">
        <f>IF(OR(C505="",H505&lt;&gt;"Sì"),"",IFERROR(INDEX(Impostazioni!$F$30:$F$59,MATCH(C505,Impostazioni!$B$30:$B$59,0)),0))</f>
        <v/>
      </c>
      <c r="L505" s="17">
        <f>IF(OR(G505="",K505=""),"",G505*K505)</f>
        <v/>
      </c>
      <c r="M505" s="18">
        <f>IF(A505="","",WEEKNUM(A505,21))</f>
        <v/>
      </c>
    </row>
  </sheetData>
  <autoFilter ref="A5:M505"/>
  <dataValidations count="6">
    <dataValidation sqref="B6:B505" showDropDown="0" showInputMessage="0" showErrorMessage="1" allowBlank="1" errorTitle="Valore non previsto" error="Scegli un valore dall'elenco." type="list">
      <formula1>=Impostazioni!$B$6:$B$25</formula1>
    </dataValidation>
    <dataValidation sqref="C6:C505" showDropDown="0" showInputMessage="0" showErrorMessage="1" allowBlank="1" errorTitle="Valore non previsto" error="Scegli un valore dall'elenco." type="list">
      <formula1>=Impostazioni!$B$30:$B$59</formula1>
    </dataValidation>
    <dataValidation sqref="E6:E505" showDropDown="0" showInputMessage="0" showErrorMessage="1" allowBlank="1" errorTitle="Valore non previsto" error="Scegli un valore dall'elenco." type="list">
      <formula1>=Impostazioni!$B$64:$B$78</formula1>
    </dataValidation>
    <dataValidation sqref="H6:H505" showDropDown="0" showInputMessage="0" showErrorMessage="1" allowBlank="1" errorTitle="Valore non previsto" error="Scegli un valore dall'elenco." type="list">
      <formula1>"Sì,No"</formula1>
    </dataValidation>
    <dataValidation sqref="G6:G505" showDropDown="0" showInputMessage="0" showErrorMessage="1" allowBlank="1" errorTitle="Ore non valide" error="Le ore vanno scritte in decimali fra 0 e 24 (7,5 = sette ore e mezza)." type="decimal" operator="between">
      <formula1>0</formula1>
      <formula2>24</formula2>
    </dataValidation>
    <dataValidation sqref="A6:A505" showDropDown="0" showInputMessage="0" showErrorMessage="1" allowBlank="1" error="Scrivi una data (gg/mm/aaaa)." type="date" operator="greaterThan">
      <formula1>36526</formula1>
    </dataValidation>
  </dataValidations>
  <printOptions horizontalCentered="1"/>
  <pageMargins left="0.4" right="0.4" top="0.5" bottom="0.5" header="0.2" footer="0.2"/>
  <pageSetup orientation="landscape" paperSize="9" fitToHeight="0" fitToWidth="1"/>
  <headerFooter>
    <oddHeader/>
    <oddFooter>&amp;C&amp;8 Pagina &amp;P di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L37"/>
  <sheetViews>
    <sheetView showGridLines="0" workbookViewId="0">
      <selection activeCell="A1" sqref="A1"/>
    </sheetView>
  </sheetViews>
  <sheetFormatPr baseColWidth="8" defaultRowHeight="15"/>
  <cols>
    <col width="11" customWidth="1" min="1" max="1"/>
    <col width="20" customWidth="1" min="2" max="2"/>
    <col width="28" customWidth="1" min="3" max="3"/>
    <col width="9" customWidth="1" min="4" max="4"/>
    <col width="9" customWidth="1" min="5" max="5"/>
    <col width="9" customWidth="1" min="6" max="6"/>
    <col width="9" customWidth="1" min="7" max="7"/>
    <col width="9" customWidth="1" min="8" max="8"/>
    <col width="9" customWidth="1" min="9" max="9"/>
    <col width="9" customWidth="1" min="10" max="10"/>
    <col width="10" customWidth="1" min="11" max="11"/>
    <col width="12" customWidth="1" min="12" max="12"/>
  </cols>
  <sheetData>
    <row r="1" ht="24" customHeight="1">
      <c r="A1" s="5" t="inlineStr">
        <is>
          <t>Foglio ore settimanale</t>
        </is>
      </c>
    </row>
    <row r="2">
      <c r="A2" s="6" t="inlineStr">
        <is>
          <t>Scegli persona e lunedì: le ore arrivano dal «Registro ore». Pronto da stampare e firmare (A4 orizzontale).</t>
        </is>
      </c>
    </row>
    <row r="4">
      <c r="A4" s="7" t="inlineStr">
        <is>
          <t>Persona</t>
        </is>
      </c>
      <c r="B4" s="9" t="inlineStr">
        <is>
          <t>Giulia Rossi</t>
        </is>
      </c>
      <c r="C4" s="19">
        <f>IF(B4="","",IFERROR("Ruolo: "&amp;INDEX(Impostazioni!$C$6:$C$25,MATCH(B4,Impostazioni!$B$6:$B$25,0)),""))</f>
        <v/>
      </c>
    </row>
    <row r="5">
      <c r="A5" s="7" t="inlineStr">
        <is>
          <t>Dal lunedì</t>
        </is>
      </c>
      <c r="B5" s="14" t="n">
        <v>46286</v>
      </c>
      <c r="C5" s="19">
        <f>IF(B5="","","al "&amp;TEXT(B5+6,"dd/mm/yyyy"))</f>
        <v/>
      </c>
    </row>
    <row r="7" ht="32" customHeight="1">
      <c r="A7" s="8" t="inlineStr">
        <is>
          <t>Commessa</t>
        </is>
      </c>
      <c r="B7" s="8" t="inlineStr">
        <is>
          <t>Cliente</t>
        </is>
      </c>
      <c r="C7" s="8" t="inlineStr">
        <is>
          <t>Descrizione</t>
        </is>
      </c>
      <c r="D7" s="20">
        <f>$B$5+0</f>
        <v/>
      </c>
      <c r="E7" s="20">
        <f>$B$5+1</f>
        <v/>
      </c>
      <c r="F7" s="20">
        <f>$B$5+2</f>
        <v/>
      </c>
      <c r="G7" s="20">
        <f>$B$5+3</f>
        <v/>
      </c>
      <c r="H7" s="20">
        <f>$B$5+4</f>
        <v/>
      </c>
      <c r="I7" s="20">
        <f>$B$5+5</f>
        <v/>
      </c>
      <c r="J7" s="20">
        <f>$B$5+6</f>
        <v/>
      </c>
      <c r="K7" s="8" t="inlineStr">
        <is>
          <t>Totale</t>
        </is>
      </c>
      <c r="L7" s="8" t="inlineStr">
        <is>
          <t>di cui fatturabili</t>
        </is>
      </c>
    </row>
    <row r="8">
      <c r="A8" s="21">
        <f>IF(Impostazioni!B30="","",Impostazioni!B30)</f>
        <v/>
      </c>
      <c r="B8" s="21">
        <f>IF(Impostazioni!C30="","",Impostazioni!C30)</f>
        <v/>
      </c>
      <c r="C8" s="21">
        <f>IF(Impostazioni!D30="","",Impostazioni!D30)</f>
        <v/>
      </c>
      <c r="D8" s="22">
        <f>IF(OR($A8="",$B$4=""),"",SUMIFS('Registro ore'!$G$6:$G$505,'Registro ore'!$B$6:$B$505,$B$4,'Registro ore'!$C$6:$C$505,$A8,'Registro ore'!$A$6:$A$505,D$7))</f>
        <v/>
      </c>
      <c r="E8" s="22">
        <f>IF(OR($A8="",$B$4=""),"",SUMIFS('Registro ore'!$G$6:$G$505,'Registro ore'!$B$6:$B$505,$B$4,'Registro ore'!$C$6:$C$505,$A8,'Registro ore'!$A$6:$A$505,E$7))</f>
        <v/>
      </c>
      <c r="F8" s="22">
        <f>IF(OR($A8="",$B$4=""),"",SUMIFS('Registro ore'!$G$6:$G$505,'Registro ore'!$B$6:$B$505,$B$4,'Registro ore'!$C$6:$C$505,$A8,'Registro ore'!$A$6:$A$505,F$7))</f>
        <v/>
      </c>
      <c r="G8" s="22">
        <f>IF(OR($A8="",$B$4=""),"",SUMIFS('Registro ore'!$G$6:$G$505,'Registro ore'!$B$6:$B$505,$B$4,'Registro ore'!$C$6:$C$505,$A8,'Registro ore'!$A$6:$A$505,G$7))</f>
        <v/>
      </c>
      <c r="H8" s="22">
        <f>IF(OR($A8="",$B$4=""),"",SUMIFS('Registro ore'!$G$6:$G$505,'Registro ore'!$B$6:$B$505,$B$4,'Registro ore'!$C$6:$C$505,$A8,'Registro ore'!$A$6:$A$505,H$7))</f>
        <v/>
      </c>
      <c r="I8" s="22">
        <f>IF(OR($A8="",$B$4=""),"",SUMIFS('Registro ore'!$G$6:$G$505,'Registro ore'!$B$6:$B$505,$B$4,'Registro ore'!$C$6:$C$505,$A8,'Registro ore'!$A$6:$A$505,I$7))</f>
        <v/>
      </c>
      <c r="J8" s="22">
        <f>IF(OR($A8="",$B$4=""),"",SUMIFS('Registro ore'!$G$6:$G$505,'Registro ore'!$B$6:$B$505,$B$4,'Registro ore'!$C$6:$C$505,$A8,'Registro ore'!$A$6:$A$505,J$7))</f>
        <v/>
      </c>
      <c r="K8" s="23">
        <f>IF($A8="","",SUM(D8:J8))</f>
        <v/>
      </c>
      <c r="L8" s="24">
        <f>IF(OR($A8="",$B$4=""),"",SUMIFS('Registro ore'!$G$6:$G$505,'Registro ore'!$B$6:$B$505,$B$4,'Registro ore'!$C$6:$C$505,$A8,'Registro ore'!$H$6:$H$505,"Sì",'Registro ore'!$A$6:$A$505,"&gt;="&amp;$B$5,'Registro ore'!$A$6:$A$505,"&lt;="&amp;$B$5+6))</f>
        <v/>
      </c>
    </row>
    <row r="9">
      <c r="A9" s="21">
        <f>IF(Impostazioni!B31="","",Impostazioni!B31)</f>
        <v/>
      </c>
      <c r="B9" s="21">
        <f>IF(Impostazioni!C31="","",Impostazioni!C31)</f>
        <v/>
      </c>
      <c r="C9" s="21">
        <f>IF(Impostazioni!D31="","",Impostazioni!D31)</f>
        <v/>
      </c>
      <c r="D9" s="22">
        <f>IF(OR($A9="",$B$4=""),"",SUMIFS('Registro ore'!$G$6:$G$505,'Registro ore'!$B$6:$B$505,$B$4,'Registro ore'!$C$6:$C$505,$A9,'Registro ore'!$A$6:$A$505,D$7))</f>
        <v/>
      </c>
      <c r="E9" s="22">
        <f>IF(OR($A9="",$B$4=""),"",SUMIFS('Registro ore'!$G$6:$G$505,'Registro ore'!$B$6:$B$505,$B$4,'Registro ore'!$C$6:$C$505,$A9,'Registro ore'!$A$6:$A$505,E$7))</f>
        <v/>
      </c>
      <c r="F9" s="22">
        <f>IF(OR($A9="",$B$4=""),"",SUMIFS('Registro ore'!$G$6:$G$505,'Registro ore'!$B$6:$B$505,$B$4,'Registro ore'!$C$6:$C$505,$A9,'Registro ore'!$A$6:$A$505,F$7))</f>
        <v/>
      </c>
      <c r="G9" s="22">
        <f>IF(OR($A9="",$B$4=""),"",SUMIFS('Registro ore'!$G$6:$G$505,'Registro ore'!$B$6:$B$505,$B$4,'Registro ore'!$C$6:$C$505,$A9,'Registro ore'!$A$6:$A$505,G$7))</f>
        <v/>
      </c>
      <c r="H9" s="22">
        <f>IF(OR($A9="",$B$4=""),"",SUMIFS('Registro ore'!$G$6:$G$505,'Registro ore'!$B$6:$B$505,$B$4,'Registro ore'!$C$6:$C$505,$A9,'Registro ore'!$A$6:$A$505,H$7))</f>
        <v/>
      </c>
      <c r="I9" s="22">
        <f>IF(OR($A9="",$B$4=""),"",SUMIFS('Registro ore'!$G$6:$G$505,'Registro ore'!$B$6:$B$505,$B$4,'Registro ore'!$C$6:$C$505,$A9,'Registro ore'!$A$6:$A$505,I$7))</f>
        <v/>
      </c>
      <c r="J9" s="22">
        <f>IF(OR($A9="",$B$4=""),"",SUMIFS('Registro ore'!$G$6:$G$505,'Registro ore'!$B$6:$B$505,$B$4,'Registro ore'!$C$6:$C$505,$A9,'Registro ore'!$A$6:$A$505,J$7))</f>
        <v/>
      </c>
      <c r="K9" s="23">
        <f>IF($A9="","",SUM(D9:J9))</f>
        <v/>
      </c>
      <c r="L9" s="24">
        <f>IF(OR($A9="",$B$4=""),"",SUMIFS('Registro ore'!$G$6:$G$505,'Registro ore'!$B$6:$B$505,$B$4,'Registro ore'!$C$6:$C$505,$A9,'Registro ore'!$H$6:$H$505,"Sì",'Registro ore'!$A$6:$A$505,"&gt;="&amp;$B$5,'Registro ore'!$A$6:$A$505,"&lt;="&amp;$B$5+6))</f>
        <v/>
      </c>
    </row>
    <row r="10">
      <c r="A10" s="21">
        <f>IF(Impostazioni!B32="","",Impostazioni!B32)</f>
        <v/>
      </c>
      <c r="B10" s="21">
        <f>IF(Impostazioni!C32="","",Impostazioni!C32)</f>
        <v/>
      </c>
      <c r="C10" s="21">
        <f>IF(Impostazioni!D32="","",Impostazioni!D32)</f>
        <v/>
      </c>
      <c r="D10" s="22">
        <f>IF(OR($A10="",$B$4=""),"",SUMIFS('Registro ore'!$G$6:$G$505,'Registro ore'!$B$6:$B$505,$B$4,'Registro ore'!$C$6:$C$505,$A10,'Registro ore'!$A$6:$A$505,D$7))</f>
        <v/>
      </c>
      <c r="E10" s="22">
        <f>IF(OR($A10="",$B$4=""),"",SUMIFS('Registro ore'!$G$6:$G$505,'Registro ore'!$B$6:$B$505,$B$4,'Registro ore'!$C$6:$C$505,$A10,'Registro ore'!$A$6:$A$505,E$7))</f>
        <v/>
      </c>
      <c r="F10" s="22">
        <f>IF(OR($A10="",$B$4=""),"",SUMIFS('Registro ore'!$G$6:$G$505,'Registro ore'!$B$6:$B$505,$B$4,'Registro ore'!$C$6:$C$505,$A10,'Registro ore'!$A$6:$A$505,F$7))</f>
        <v/>
      </c>
      <c r="G10" s="22">
        <f>IF(OR($A10="",$B$4=""),"",SUMIFS('Registro ore'!$G$6:$G$505,'Registro ore'!$B$6:$B$505,$B$4,'Registro ore'!$C$6:$C$505,$A10,'Registro ore'!$A$6:$A$505,G$7))</f>
        <v/>
      </c>
      <c r="H10" s="22">
        <f>IF(OR($A10="",$B$4=""),"",SUMIFS('Registro ore'!$G$6:$G$505,'Registro ore'!$B$6:$B$505,$B$4,'Registro ore'!$C$6:$C$505,$A10,'Registro ore'!$A$6:$A$505,H$7))</f>
        <v/>
      </c>
      <c r="I10" s="22">
        <f>IF(OR($A10="",$B$4=""),"",SUMIFS('Registro ore'!$G$6:$G$505,'Registro ore'!$B$6:$B$505,$B$4,'Registro ore'!$C$6:$C$505,$A10,'Registro ore'!$A$6:$A$505,I$7))</f>
        <v/>
      </c>
      <c r="J10" s="22">
        <f>IF(OR($A10="",$B$4=""),"",SUMIFS('Registro ore'!$G$6:$G$505,'Registro ore'!$B$6:$B$505,$B$4,'Registro ore'!$C$6:$C$505,$A10,'Registro ore'!$A$6:$A$505,J$7))</f>
        <v/>
      </c>
      <c r="K10" s="23">
        <f>IF($A10="","",SUM(D10:J10))</f>
        <v/>
      </c>
      <c r="L10" s="24">
        <f>IF(OR($A10="",$B$4=""),"",SUMIFS('Registro ore'!$G$6:$G$505,'Registro ore'!$B$6:$B$505,$B$4,'Registro ore'!$C$6:$C$505,$A10,'Registro ore'!$H$6:$H$505,"Sì",'Registro ore'!$A$6:$A$505,"&gt;="&amp;$B$5,'Registro ore'!$A$6:$A$505,"&lt;="&amp;$B$5+6))</f>
        <v/>
      </c>
    </row>
    <row r="11">
      <c r="A11" s="21">
        <f>IF(Impostazioni!B33="","",Impostazioni!B33)</f>
        <v/>
      </c>
      <c r="B11" s="21">
        <f>IF(Impostazioni!C33="","",Impostazioni!C33)</f>
        <v/>
      </c>
      <c r="C11" s="21">
        <f>IF(Impostazioni!D33="","",Impostazioni!D33)</f>
        <v/>
      </c>
      <c r="D11" s="22">
        <f>IF(OR($A11="",$B$4=""),"",SUMIFS('Registro ore'!$G$6:$G$505,'Registro ore'!$B$6:$B$505,$B$4,'Registro ore'!$C$6:$C$505,$A11,'Registro ore'!$A$6:$A$505,D$7))</f>
        <v/>
      </c>
      <c r="E11" s="22">
        <f>IF(OR($A11="",$B$4=""),"",SUMIFS('Registro ore'!$G$6:$G$505,'Registro ore'!$B$6:$B$505,$B$4,'Registro ore'!$C$6:$C$505,$A11,'Registro ore'!$A$6:$A$505,E$7))</f>
        <v/>
      </c>
      <c r="F11" s="22">
        <f>IF(OR($A11="",$B$4=""),"",SUMIFS('Registro ore'!$G$6:$G$505,'Registro ore'!$B$6:$B$505,$B$4,'Registro ore'!$C$6:$C$505,$A11,'Registro ore'!$A$6:$A$505,F$7))</f>
        <v/>
      </c>
      <c r="G11" s="22">
        <f>IF(OR($A11="",$B$4=""),"",SUMIFS('Registro ore'!$G$6:$G$505,'Registro ore'!$B$6:$B$505,$B$4,'Registro ore'!$C$6:$C$505,$A11,'Registro ore'!$A$6:$A$505,G$7))</f>
        <v/>
      </c>
      <c r="H11" s="22">
        <f>IF(OR($A11="",$B$4=""),"",SUMIFS('Registro ore'!$G$6:$G$505,'Registro ore'!$B$6:$B$505,$B$4,'Registro ore'!$C$6:$C$505,$A11,'Registro ore'!$A$6:$A$505,H$7))</f>
        <v/>
      </c>
      <c r="I11" s="22">
        <f>IF(OR($A11="",$B$4=""),"",SUMIFS('Registro ore'!$G$6:$G$505,'Registro ore'!$B$6:$B$505,$B$4,'Registro ore'!$C$6:$C$505,$A11,'Registro ore'!$A$6:$A$505,I$7))</f>
        <v/>
      </c>
      <c r="J11" s="22">
        <f>IF(OR($A11="",$B$4=""),"",SUMIFS('Registro ore'!$G$6:$G$505,'Registro ore'!$B$6:$B$505,$B$4,'Registro ore'!$C$6:$C$505,$A11,'Registro ore'!$A$6:$A$505,J$7))</f>
        <v/>
      </c>
      <c r="K11" s="23">
        <f>IF($A11="","",SUM(D11:J11))</f>
        <v/>
      </c>
      <c r="L11" s="24">
        <f>IF(OR($A11="",$B$4=""),"",SUMIFS('Registro ore'!$G$6:$G$505,'Registro ore'!$B$6:$B$505,$B$4,'Registro ore'!$C$6:$C$505,$A11,'Registro ore'!$H$6:$H$505,"Sì",'Registro ore'!$A$6:$A$505,"&gt;="&amp;$B$5,'Registro ore'!$A$6:$A$505,"&lt;="&amp;$B$5+6))</f>
        <v/>
      </c>
    </row>
    <row r="12">
      <c r="A12" s="21">
        <f>IF(Impostazioni!B34="","",Impostazioni!B34)</f>
        <v/>
      </c>
      <c r="B12" s="21">
        <f>IF(Impostazioni!C34="","",Impostazioni!C34)</f>
        <v/>
      </c>
      <c r="C12" s="21">
        <f>IF(Impostazioni!D34="","",Impostazioni!D34)</f>
        <v/>
      </c>
      <c r="D12" s="22">
        <f>IF(OR($A12="",$B$4=""),"",SUMIFS('Registro ore'!$G$6:$G$505,'Registro ore'!$B$6:$B$505,$B$4,'Registro ore'!$C$6:$C$505,$A12,'Registro ore'!$A$6:$A$505,D$7))</f>
        <v/>
      </c>
      <c r="E12" s="22">
        <f>IF(OR($A12="",$B$4=""),"",SUMIFS('Registro ore'!$G$6:$G$505,'Registro ore'!$B$6:$B$505,$B$4,'Registro ore'!$C$6:$C$505,$A12,'Registro ore'!$A$6:$A$505,E$7))</f>
        <v/>
      </c>
      <c r="F12" s="22">
        <f>IF(OR($A12="",$B$4=""),"",SUMIFS('Registro ore'!$G$6:$G$505,'Registro ore'!$B$6:$B$505,$B$4,'Registro ore'!$C$6:$C$505,$A12,'Registro ore'!$A$6:$A$505,F$7))</f>
        <v/>
      </c>
      <c r="G12" s="22">
        <f>IF(OR($A12="",$B$4=""),"",SUMIFS('Registro ore'!$G$6:$G$505,'Registro ore'!$B$6:$B$505,$B$4,'Registro ore'!$C$6:$C$505,$A12,'Registro ore'!$A$6:$A$505,G$7))</f>
        <v/>
      </c>
      <c r="H12" s="22">
        <f>IF(OR($A12="",$B$4=""),"",SUMIFS('Registro ore'!$G$6:$G$505,'Registro ore'!$B$6:$B$505,$B$4,'Registro ore'!$C$6:$C$505,$A12,'Registro ore'!$A$6:$A$505,H$7))</f>
        <v/>
      </c>
      <c r="I12" s="22">
        <f>IF(OR($A12="",$B$4=""),"",SUMIFS('Registro ore'!$G$6:$G$505,'Registro ore'!$B$6:$B$505,$B$4,'Registro ore'!$C$6:$C$505,$A12,'Registro ore'!$A$6:$A$505,I$7))</f>
        <v/>
      </c>
      <c r="J12" s="22">
        <f>IF(OR($A12="",$B$4=""),"",SUMIFS('Registro ore'!$G$6:$G$505,'Registro ore'!$B$6:$B$505,$B$4,'Registro ore'!$C$6:$C$505,$A12,'Registro ore'!$A$6:$A$505,J$7))</f>
        <v/>
      </c>
      <c r="K12" s="23">
        <f>IF($A12="","",SUM(D12:J12))</f>
        <v/>
      </c>
      <c r="L12" s="24">
        <f>IF(OR($A12="",$B$4=""),"",SUMIFS('Registro ore'!$G$6:$G$505,'Registro ore'!$B$6:$B$505,$B$4,'Registro ore'!$C$6:$C$505,$A12,'Registro ore'!$H$6:$H$505,"Sì",'Registro ore'!$A$6:$A$505,"&gt;="&amp;$B$5,'Registro ore'!$A$6:$A$505,"&lt;="&amp;$B$5+6))</f>
        <v/>
      </c>
    </row>
    <row r="13">
      <c r="A13" s="21">
        <f>IF(Impostazioni!B35="","",Impostazioni!B35)</f>
        <v/>
      </c>
      <c r="B13" s="21">
        <f>IF(Impostazioni!C35="","",Impostazioni!C35)</f>
        <v/>
      </c>
      <c r="C13" s="21">
        <f>IF(Impostazioni!D35="","",Impostazioni!D35)</f>
        <v/>
      </c>
      <c r="D13" s="22">
        <f>IF(OR($A13="",$B$4=""),"",SUMIFS('Registro ore'!$G$6:$G$505,'Registro ore'!$B$6:$B$505,$B$4,'Registro ore'!$C$6:$C$505,$A13,'Registro ore'!$A$6:$A$505,D$7))</f>
        <v/>
      </c>
      <c r="E13" s="22">
        <f>IF(OR($A13="",$B$4=""),"",SUMIFS('Registro ore'!$G$6:$G$505,'Registro ore'!$B$6:$B$505,$B$4,'Registro ore'!$C$6:$C$505,$A13,'Registro ore'!$A$6:$A$505,E$7))</f>
        <v/>
      </c>
      <c r="F13" s="22">
        <f>IF(OR($A13="",$B$4=""),"",SUMIFS('Registro ore'!$G$6:$G$505,'Registro ore'!$B$6:$B$505,$B$4,'Registro ore'!$C$6:$C$505,$A13,'Registro ore'!$A$6:$A$505,F$7))</f>
        <v/>
      </c>
      <c r="G13" s="22">
        <f>IF(OR($A13="",$B$4=""),"",SUMIFS('Registro ore'!$G$6:$G$505,'Registro ore'!$B$6:$B$505,$B$4,'Registro ore'!$C$6:$C$505,$A13,'Registro ore'!$A$6:$A$505,G$7))</f>
        <v/>
      </c>
      <c r="H13" s="22">
        <f>IF(OR($A13="",$B$4=""),"",SUMIFS('Registro ore'!$G$6:$G$505,'Registro ore'!$B$6:$B$505,$B$4,'Registro ore'!$C$6:$C$505,$A13,'Registro ore'!$A$6:$A$505,H$7))</f>
        <v/>
      </c>
      <c r="I13" s="22">
        <f>IF(OR($A13="",$B$4=""),"",SUMIFS('Registro ore'!$G$6:$G$505,'Registro ore'!$B$6:$B$505,$B$4,'Registro ore'!$C$6:$C$505,$A13,'Registro ore'!$A$6:$A$505,I$7))</f>
        <v/>
      </c>
      <c r="J13" s="22">
        <f>IF(OR($A13="",$B$4=""),"",SUMIFS('Registro ore'!$G$6:$G$505,'Registro ore'!$B$6:$B$505,$B$4,'Registro ore'!$C$6:$C$505,$A13,'Registro ore'!$A$6:$A$505,J$7))</f>
        <v/>
      </c>
      <c r="K13" s="23">
        <f>IF($A13="","",SUM(D13:J13))</f>
        <v/>
      </c>
      <c r="L13" s="24">
        <f>IF(OR($A13="",$B$4=""),"",SUMIFS('Registro ore'!$G$6:$G$505,'Registro ore'!$B$6:$B$505,$B$4,'Registro ore'!$C$6:$C$505,$A13,'Registro ore'!$H$6:$H$505,"Sì",'Registro ore'!$A$6:$A$505,"&gt;="&amp;$B$5,'Registro ore'!$A$6:$A$505,"&lt;="&amp;$B$5+6))</f>
        <v/>
      </c>
    </row>
    <row r="14">
      <c r="A14" s="21">
        <f>IF(Impostazioni!B36="","",Impostazioni!B36)</f>
        <v/>
      </c>
      <c r="B14" s="21">
        <f>IF(Impostazioni!C36="","",Impostazioni!C36)</f>
        <v/>
      </c>
      <c r="C14" s="21">
        <f>IF(Impostazioni!D36="","",Impostazioni!D36)</f>
        <v/>
      </c>
      <c r="D14" s="22">
        <f>IF(OR($A14="",$B$4=""),"",SUMIFS('Registro ore'!$G$6:$G$505,'Registro ore'!$B$6:$B$505,$B$4,'Registro ore'!$C$6:$C$505,$A14,'Registro ore'!$A$6:$A$505,D$7))</f>
        <v/>
      </c>
      <c r="E14" s="22">
        <f>IF(OR($A14="",$B$4=""),"",SUMIFS('Registro ore'!$G$6:$G$505,'Registro ore'!$B$6:$B$505,$B$4,'Registro ore'!$C$6:$C$505,$A14,'Registro ore'!$A$6:$A$505,E$7))</f>
        <v/>
      </c>
      <c r="F14" s="22">
        <f>IF(OR($A14="",$B$4=""),"",SUMIFS('Registro ore'!$G$6:$G$505,'Registro ore'!$B$6:$B$505,$B$4,'Registro ore'!$C$6:$C$505,$A14,'Registro ore'!$A$6:$A$505,F$7))</f>
        <v/>
      </c>
      <c r="G14" s="22">
        <f>IF(OR($A14="",$B$4=""),"",SUMIFS('Registro ore'!$G$6:$G$505,'Registro ore'!$B$6:$B$505,$B$4,'Registro ore'!$C$6:$C$505,$A14,'Registro ore'!$A$6:$A$505,G$7))</f>
        <v/>
      </c>
      <c r="H14" s="22">
        <f>IF(OR($A14="",$B$4=""),"",SUMIFS('Registro ore'!$G$6:$G$505,'Registro ore'!$B$6:$B$505,$B$4,'Registro ore'!$C$6:$C$505,$A14,'Registro ore'!$A$6:$A$505,H$7))</f>
        <v/>
      </c>
      <c r="I14" s="22">
        <f>IF(OR($A14="",$B$4=""),"",SUMIFS('Registro ore'!$G$6:$G$505,'Registro ore'!$B$6:$B$505,$B$4,'Registro ore'!$C$6:$C$505,$A14,'Registro ore'!$A$6:$A$505,I$7))</f>
        <v/>
      </c>
      <c r="J14" s="22">
        <f>IF(OR($A14="",$B$4=""),"",SUMIFS('Registro ore'!$G$6:$G$505,'Registro ore'!$B$6:$B$505,$B$4,'Registro ore'!$C$6:$C$505,$A14,'Registro ore'!$A$6:$A$505,J$7))</f>
        <v/>
      </c>
      <c r="K14" s="23">
        <f>IF($A14="","",SUM(D14:J14))</f>
        <v/>
      </c>
      <c r="L14" s="24">
        <f>IF(OR($A14="",$B$4=""),"",SUMIFS('Registro ore'!$G$6:$G$505,'Registro ore'!$B$6:$B$505,$B$4,'Registro ore'!$C$6:$C$505,$A14,'Registro ore'!$H$6:$H$505,"Sì",'Registro ore'!$A$6:$A$505,"&gt;="&amp;$B$5,'Registro ore'!$A$6:$A$505,"&lt;="&amp;$B$5+6))</f>
        <v/>
      </c>
    </row>
    <row r="15">
      <c r="A15" s="21">
        <f>IF(Impostazioni!B37="","",Impostazioni!B37)</f>
        <v/>
      </c>
      <c r="B15" s="21">
        <f>IF(Impostazioni!C37="","",Impostazioni!C37)</f>
        <v/>
      </c>
      <c r="C15" s="21">
        <f>IF(Impostazioni!D37="","",Impostazioni!D37)</f>
        <v/>
      </c>
      <c r="D15" s="22">
        <f>IF(OR($A15="",$B$4=""),"",SUMIFS('Registro ore'!$G$6:$G$505,'Registro ore'!$B$6:$B$505,$B$4,'Registro ore'!$C$6:$C$505,$A15,'Registro ore'!$A$6:$A$505,D$7))</f>
        <v/>
      </c>
      <c r="E15" s="22">
        <f>IF(OR($A15="",$B$4=""),"",SUMIFS('Registro ore'!$G$6:$G$505,'Registro ore'!$B$6:$B$505,$B$4,'Registro ore'!$C$6:$C$505,$A15,'Registro ore'!$A$6:$A$505,E$7))</f>
        <v/>
      </c>
      <c r="F15" s="22">
        <f>IF(OR($A15="",$B$4=""),"",SUMIFS('Registro ore'!$G$6:$G$505,'Registro ore'!$B$6:$B$505,$B$4,'Registro ore'!$C$6:$C$505,$A15,'Registro ore'!$A$6:$A$505,F$7))</f>
        <v/>
      </c>
      <c r="G15" s="22">
        <f>IF(OR($A15="",$B$4=""),"",SUMIFS('Registro ore'!$G$6:$G$505,'Registro ore'!$B$6:$B$505,$B$4,'Registro ore'!$C$6:$C$505,$A15,'Registro ore'!$A$6:$A$505,G$7))</f>
        <v/>
      </c>
      <c r="H15" s="22">
        <f>IF(OR($A15="",$B$4=""),"",SUMIFS('Registro ore'!$G$6:$G$505,'Registro ore'!$B$6:$B$505,$B$4,'Registro ore'!$C$6:$C$505,$A15,'Registro ore'!$A$6:$A$505,H$7))</f>
        <v/>
      </c>
      <c r="I15" s="22">
        <f>IF(OR($A15="",$B$4=""),"",SUMIFS('Registro ore'!$G$6:$G$505,'Registro ore'!$B$6:$B$505,$B$4,'Registro ore'!$C$6:$C$505,$A15,'Registro ore'!$A$6:$A$505,I$7))</f>
        <v/>
      </c>
      <c r="J15" s="22">
        <f>IF(OR($A15="",$B$4=""),"",SUMIFS('Registro ore'!$G$6:$G$505,'Registro ore'!$B$6:$B$505,$B$4,'Registro ore'!$C$6:$C$505,$A15,'Registro ore'!$A$6:$A$505,J$7))</f>
        <v/>
      </c>
      <c r="K15" s="23">
        <f>IF($A15="","",SUM(D15:J15))</f>
        <v/>
      </c>
      <c r="L15" s="24">
        <f>IF(OR($A15="",$B$4=""),"",SUMIFS('Registro ore'!$G$6:$G$505,'Registro ore'!$B$6:$B$505,$B$4,'Registro ore'!$C$6:$C$505,$A15,'Registro ore'!$H$6:$H$505,"Sì",'Registro ore'!$A$6:$A$505,"&gt;="&amp;$B$5,'Registro ore'!$A$6:$A$505,"&lt;="&amp;$B$5+6))</f>
        <v/>
      </c>
    </row>
    <row r="16">
      <c r="A16" s="21">
        <f>IF(Impostazioni!B38="","",Impostazioni!B38)</f>
        <v/>
      </c>
      <c r="B16" s="21">
        <f>IF(Impostazioni!C38="","",Impostazioni!C38)</f>
        <v/>
      </c>
      <c r="C16" s="21">
        <f>IF(Impostazioni!D38="","",Impostazioni!D38)</f>
        <v/>
      </c>
      <c r="D16" s="22">
        <f>IF(OR($A16="",$B$4=""),"",SUMIFS('Registro ore'!$G$6:$G$505,'Registro ore'!$B$6:$B$505,$B$4,'Registro ore'!$C$6:$C$505,$A16,'Registro ore'!$A$6:$A$505,D$7))</f>
        <v/>
      </c>
      <c r="E16" s="22">
        <f>IF(OR($A16="",$B$4=""),"",SUMIFS('Registro ore'!$G$6:$G$505,'Registro ore'!$B$6:$B$505,$B$4,'Registro ore'!$C$6:$C$505,$A16,'Registro ore'!$A$6:$A$505,E$7))</f>
        <v/>
      </c>
      <c r="F16" s="22">
        <f>IF(OR($A16="",$B$4=""),"",SUMIFS('Registro ore'!$G$6:$G$505,'Registro ore'!$B$6:$B$505,$B$4,'Registro ore'!$C$6:$C$505,$A16,'Registro ore'!$A$6:$A$505,F$7))</f>
        <v/>
      </c>
      <c r="G16" s="22">
        <f>IF(OR($A16="",$B$4=""),"",SUMIFS('Registro ore'!$G$6:$G$505,'Registro ore'!$B$6:$B$505,$B$4,'Registro ore'!$C$6:$C$505,$A16,'Registro ore'!$A$6:$A$505,G$7))</f>
        <v/>
      </c>
      <c r="H16" s="22">
        <f>IF(OR($A16="",$B$4=""),"",SUMIFS('Registro ore'!$G$6:$G$505,'Registro ore'!$B$6:$B$505,$B$4,'Registro ore'!$C$6:$C$505,$A16,'Registro ore'!$A$6:$A$505,H$7))</f>
        <v/>
      </c>
      <c r="I16" s="22">
        <f>IF(OR($A16="",$B$4=""),"",SUMIFS('Registro ore'!$G$6:$G$505,'Registro ore'!$B$6:$B$505,$B$4,'Registro ore'!$C$6:$C$505,$A16,'Registro ore'!$A$6:$A$505,I$7))</f>
        <v/>
      </c>
      <c r="J16" s="22">
        <f>IF(OR($A16="",$B$4=""),"",SUMIFS('Registro ore'!$G$6:$G$505,'Registro ore'!$B$6:$B$505,$B$4,'Registro ore'!$C$6:$C$505,$A16,'Registro ore'!$A$6:$A$505,J$7))</f>
        <v/>
      </c>
      <c r="K16" s="23">
        <f>IF($A16="","",SUM(D16:J16))</f>
        <v/>
      </c>
      <c r="L16" s="24">
        <f>IF(OR($A16="",$B$4=""),"",SUMIFS('Registro ore'!$G$6:$G$505,'Registro ore'!$B$6:$B$505,$B$4,'Registro ore'!$C$6:$C$505,$A16,'Registro ore'!$H$6:$H$505,"Sì",'Registro ore'!$A$6:$A$505,"&gt;="&amp;$B$5,'Registro ore'!$A$6:$A$505,"&lt;="&amp;$B$5+6))</f>
        <v/>
      </c>
    </row>
    <row r="17">
      <c r="A17" s="21">
        <f>IF(Impostazioni!B39="","",Impostazioni!B39)</f>
        <v/>
      </c>
      <c r="B17" s="21">
        <f>IF(Impostazioni!C39="","",Impostazioni!C39)</f>
        <v/>
      </c>
      <c r="C17" s="21">
        <f>IF(Impostazioni!D39="","",Impostazioni!D39)</f>
        <v/>
      </c>
      <c r="D17" s="22">
        <f>IF(OR($A17="",$B$4=""),"",SUMIFS('Registro ore'!$G$6:$G$505,'Registro ore'!$B$6:$B$505,$B$4,'Registro ore'!$C$6:$C$505,$A17,'Registro ore'!$A$6:$A$505,D$7))</f>
        <v/>
      </c>
      <c r="E17" s="22">
        <f>IF(OR($A17="",$B$4=""),"",SUMIFS('Registro ore'!$G$6:$G$505,'Registro ore'!$B$6:$B$505,$B$4,'Registro ore'!$C$6:$C$505,$A17,'Registro ore'!$A$6:$A$505,E$7))</f>
        <v/>
      </c>
      <c r="F17" s="22">
        <f>IF(OR($A17="",$B$4=""),"",SUMIFS('Registro ore'!$G$6:$G$505,'Registro ore'!$B$6:$B$505,$B$4,'Registro ore'!$C$6:$C$505,$A17,'Registro ore'!$A$6:$A$505,F$7))</f>
        <v/>
      </c>
      <c r="G17" s="22">
        <f>IF(OR($A17="",$B$4=""),"",SUMIFS('Registro ore'!$G$6:$G$505,'Registro ore'!$B$6:$B$505,$B$4,'Registro ore'!$C$6:$C$505,$A17,'Registro ore'!$A$6:$A$505,G$7))</f>
        <v/>
      </c>
      <c r="H17" s="22">
        <f>IF(OR($A17="",$B$4=""),"",SUMIFS('Registro ore'!$G$6:$G$505,'Registro ore'!$B$6:$B$505,$B$4,'Registro ore'!$C$6:$C$505,$A17,'Registro ore'!$A$6:$A$505,H$7))</f>
        <v/>
      </c>
      <c r="I17" s="22">
        <f>IF(OR($A17="",$B$4=""),"",SUMIFS('Registro ore'!$G$6:$G$505,'Registro ore'!$B$6:$B$505,$B$4,'Registro ore'!$C$6:$C$505,$A17,'Registro ore'!$A$6:$A$505,I$7))</f>
        <v/>
      </c>
      <c r="J17" s="22">
        <f>IF(OR($A17="",$B$4=""),"",SUMIFS('Registro ore'!$G$6:$G$505,'Registro ore'!$B$6:$B$505,$B$4,'Registro ore'!$C$6:$C$505,$A17,'Registro ore'!$A$6:$A$505,J$7))</f>
        <v/>
      </c>
      <c r="K17" s="23">
        <f>IF($A17="","",SUM(D17:J17))</f>
        <v/>
      </c>
      <c r="L17" s="24">
        <f>IF(OR($A17="",$B$4=""),"",SUMIFS('Registro ore'!$G$6:$G$505,'Registro ore'!$B$6:$B$505,$B$4,'Registro ore'!$C$6:$C$505,$A17,'Registro ore'!$H$6:$H$505,"Sì",'Registro ore'!$A$6:$A$505,"&gt;="&amp;$B$5,'Registro ore'!$A$6:$A$505,"&lt;="&amp;$B$5+6))</f>
        <v/>
      </c>
    </row>
    <row r="18">
      <c r="A18" s="21">
        <f>IF(Impostazioni!B40="","",Impostazioni!B40)</f>
        <v/>
      </c>
      <c r="B18" s="21">
        <f>IF(Impostazioni!C40="","",Impostazioni!C40)</f>
        <v/>
      </c>
      <c r="C18" s="21">
        <f>IF(Impostazioni!D40="","",Impostazioni!D40)</f>
        <v/>
      </c>
      <c r="D18" s="22">
        <f>IF(OR($A18="",$B$4=""),"",SUMIFS('Registro ore'!$G$6:$G$505,'Registro ore'!$B$6:$B$505,$B$4,'Registro ore'!$C$6:$C$505,$A18,'Registro ore'!$A$6:$A$505,D$7))</f>
        <v/>
      </c>
      <c r="E18" s="22">
        <f>IF(OR($A18="",$B$4=""),"",SUMIFS('Registro ore'!$G$6:$G$505,'Registro ore'!$B$6:$B$505,$B$4,'Registro ore'!$C$6:$C$505,$A18,'Registro ore'!$A$6:$A$505,E$7))</f>
        <v/>
      </c>
      <c r="F18" s="22">
        <f>IF(OR($A18="",$B$4=""),"",SUMIFS('Registro ore'!$G$6:$G$505,'Registro ore'!$B$6:$B$505,$B$4,'Registro ore'!$C$6:$C$505,$A18,'Registro ore'!$A$6:$A$505,F$7))</f>
        <v/>
      </c>
      <c r="G18" s="22">
        <f>IF(OR($A18="",$B$4=""),"",SUMIFS('Registro ore'!$G$6:$G$505,'Registro ore'!$B$6:$B$505,$B$4,'Registro ore'!$C$6:$C$505,$A18,'Registro ore'!$A$6:$A$505,G$7))</f>
        <v/>
      </c>
      <c r="H18" s="22">
        <f>IF(OR($A18="",$B$4=""),"",SUMIFS('Registro ore'!$G$6:$G$505,'Registro ore'!$B$6:$B$505,$B$4,'Registro ore'!$C$6:$C$505,$A18,'Registro ore'!$A$6:$A$505,H$7))</f>
        <v/>
      </c>
      <c r="I18" s="22">
        <f>IF(OR($A18="",$B$4=""),"",SUMIFS('Registro ore'!$G$6:$G$505,'Registro ore'!$B$6:$B$505,$B$4,'Registro ore'!$C$6:$C$505,$A18,'Registro ore'!$A$6:$A$505,I$7))</f>
        <v/>
      </c>
      <c r="J18" s="22">
        <f>IF(OR($A18="",$B$4=""),"",SUMIFS('Registro ore'!$G$6:$G$505,'Registro ore'!$B$6:$B$505,$B$4,'Registro ore'!$C$6:$C$505,$A18,'Registro ore'!$A$6:$A$505,J$7))</f>
        <v/>
      </c>
      <c r="K18" s="23">
        <f>IF($A18="","",SUM(D18:J18))</f>
        <v/>
      </c>
      <c r="L18" s="24">
        <f>IF(OR($A18="",$B$4=""),"",SUMIFS('Registro ore'!$G$6:$G$505,'Registro ore'!$B$6:$B$505,$B$4,'Registro ore'!$C$6:$C$505,$A18,'Registro ore'!$H$6:$H$505,"Sì",'Registro ore'!$A$6:$A$505,"&gt;="&amp;$B$5,'Registro ore'!$A$6:$A$505,"&lt;="&amp;$B$5+6))</f>
        <v/>
      </c>
    </row>
    <row r="19">
      <c r="A19" s="21">
        <f>IF(Impostazioni!B41="","",Impostazioni!B41)</f>
        <v/>
      </c>
      <c r="B19" s="21">
        <f>IF(Impostazioni!C41="","",Impostazioni!C41)</f>
        <v/>
      </c>
      <c r="C19" s="21">
        <f>IF(Impostazioni!D41="","",Impostazioni!D41)</f>
        <v/>
      </c>
      <c r="D19" s="22">
        <f>IF(OR($A19="",$B$4=""),"",SUMIFS('Registro ore'!$G$6:$G$505,'Registro ore'!$B$6:$B$505,$B$4,'Registro ore'!$C$6:$C$505,$A19,'Registro ore'!$A$6:$A$505,D$7))</f>
        <v/>
      </c>
      <c r="E19" s="22">
        <f>IF(OR($A19="",$B$4=""),"",SUMIFS('Registro ore'!$G$6:$G$505,'Registro ore'!$B$6:$B$505,$B$4,'Registro ore'!$C$6:$C$505,$A19,'Registro ore'!$A$6:$A$505,E$7))</f>
        <v/>
      </c>
      <c r="F19" s="22">
        <f>IF(OR($A19="",$B$4=""),"",SUMIFS('Registro ore'!$G$6:$G$505,'Registro ore'!$B$6:$B$505,$B$4,'Registro ore'!$C$6:$C$505,$A19,'Registro ore'!$A$6:$A$505,F$7))</f>
        <v/>
      </c>
      <c r="G19" s="22">
        <f>IF(OR($A19="",$B$4=""),"",SUMIFS('Registro ore'!$G$6:$G$505,'Registro ore'!$B$6:$B$505,$B$4,'Registro ore'!$C$6:$C$505,$A19,'Registro ore'!$A$6:$A$505,G$7))</f>
        <v/>
      </c>
      <c r="H19" s="22">
        <f>IF(OR($A19="",$B$4=""),"",SUMIFS('Registro ore'!$G$6:$G$505,'Registro ore'!$B$6:$B$505,$B$4,'Registro ore'!$C$6:$C$505,$A19,'Registro ore'!$A$6:$A$505,H$7))</f>
        <v/>
      </c>
      <c r="I19" s="22">
        <f>IF(OR($A19="",$B$4=""),"",SUMIFS('Registro ore'!$G$6:$G$505,'Registro ore'!$B$6:$B$505,$B$4,'Registro ore'!$C$6:$C$505,$A19,'Registro ore'!$A$6:$A$505,I$7))</f>
        <v/>
      </c>
      <c r="J19" s="22">
        <f>IF(OR($A19="",$B$4=""),"",SUMIFS('Registro ore'!$G$6:$G$505,'Registro ore'!$B$6:$B$505,$B$4,'Registro ore'!$C$6:$C$505,$A19,'Registro ore'!$A$6:$A$505,J$7))</f>
        <v/>
      </c>
      <c r="K19" s="23">
        <f>IF($A19="","",SUM(D19:J19))</f>
        <v/>
      </c>
      <c r="L19" s="24">
        <f>IF(OR($A19="",$B$4=""),"",SUMIFS('Registro ore'!$G$6:$G$505,'Registro ore'!$B$6:$B$505,$B$4,'Registro ore'!$C$6:$C$505,$A19,'Registro ore'!$H$6:$H$505,"Sì",'Registro ore'!$A$6:$A$505,"&gt;="&amp;$B$5,'Registro ore'!$A$6:$A$505,"&lt;="&amp;$B$5+6))</f>
        <v/>
      </c>
    </row>
    <row r="20">
      <c r="A20" s="21">
        <f>IF(Impostazioni!B42="","",Impostazioni!B42)</f>
        <v/>
      </c>
      <c r="B20" s="21">
        <f>IF(Impostazioni!C42="","",Impostazioni!C42)</f>
        <v/>
      </c>
      <c r="C20" s="21">
        <f>IF(Impostazioni!D42="","",Impostazioni!D42)</f>
        <v/>
      </c>
      <c r="D20" s="22">
        <f>IF(OR($A20="",$B$4=""),"",SUMIFS('Registro ore'!$G$6:$G$505,'Registro ore'!$B$6:$B$505,$B$4,'Registro ore'!$C$6:$C$505,$A20,'Registro ore'!$A$6:$A$505,D$7))</f>
        <v/>
      </c>
      <c r="E20" s="22">
        <f>IF(OR($A20="",$B$4=""),"",SUMIFS('Registro ore'!$G$6:$G$505,'Registro ore'!$B$6:$B$505,$B$4,'Registro ore'!$C$6:$C$505,$A20,'Registro ore'!$A$6:$A$505,E$7))</f>
        <v/>
      </c>
      <c r="F20" s="22">
        <f>IF(OR($A20="",$B$4=""),"",SUMIFS('Registro ore'!$G$6:$G$505,'Registro ore'!$B$6:$B$505,$B$4,'Registro ore'!$C$6:$C$505,$A20,'Registro ore'!$A$6:$A$505,F$7))</f>
        <v/>
      </c>
      <c r="G20" s="22">
        <f>IF(OR($A20="",$B$4=""),"",SUMIFS('Registro ore'!$G$6:$G$505,'Registro ore'!$B$6:$B$505,$B$4,'Registro ore'!$C$6:$C$505,$A20,'Registro ore'!$A$6:$A$505,G$7))</f>
        <v/>
      </c>
      <c r="H20" s="22">
        <f>IF(OR($A20="",$B$4=""),"",SUMIFS('Registro ore'!$G$6:$G$505,'Registro ore'!$B$6:$B$505,$B$4,'Registro ore'!$C$6:$C$505,$A20,'Registro ore'!$A$6:$A$505,H$7))</f>
        <v/>
      </c>
      <c r="I20" s="22">
        <f>IF(OR($A20="",$B$4=""),"",SUMIFS('Registro ore'!$G$6:$G$505,'Registro ore'!$B$6:$B$505,$B$4,'Registro ore'!$C$6:$C$505,$A20,'Registro ore'!$A$6:$A$505,I$7))</f>
        <v/>
      </c>
      <c r="J20" s="22">
        <f>IF(OR($A20="",$B$4=""),"",SUMIFS('Registro ore'!$G$6:$G$505,'Registro ore'!$B$6:$B$505,$B$4,'Registro ore'!$C$6:$C$505,$A20,'Registro ore'!$A$6:$A$505,J$7))</f>
        <v/>
      </c>
      <c r="K20" s="23">
        <f>IF($A20="","",SUM(D20:J20))</f>
        <v/>
      </c>
      <c r="L20" s="24">
        <f>IF(OR($A20="",$B$4=""),"",SUMIFS('Registro ore'!$G$6:$G$505,'Registro ore'!$B$6:$B$505,$B$4,'Registro ore'!$C$6:$C$505,$A20,'Registro ore'!$H$6:$H$505,"Sì",'Registro ore'!$A$6:$A$505,"&gt;="&amp;$B$5,'Registro ore'!$A$6:$A$505,"&lt;="&amp;$B$5+6))</f>
        <v/>
      </c>
    </row>
    <row r="21">
      <c r="A21" s="21">
        <f>IF(Impostazioni!B43="","",Impostazioni!B43)</f>
        <v/>
      </c>
      <c r="B21" s="21">
        <f>IF(Impostazioni!C43="","",Impostazioni!C43)</f>
        <v/>
      </c>
      <c r="C21" s="21">
        <f>IF(Impostazioni!D43="","",Impostazioni!D43)</f>
        <v/>
      </c>
      <c r="D21" s="22">
        <f>IF(OR($A21="",$B$4=""),"",SUMIFS('Registro ore'!$G$6:$G$505,'Registro ore'!$B$6:$B$505,$B$4,'Registro ore'!$C$6:$C$505,$A21,'Registro ore'!$A$6:$A$505,D$7))</f>
        <v/>
      </c>
      <c r="E21" s="22">
        <f>IF(OR($A21="",$B$4=""),"",SUMIFS('Registro ore'!$G$6:$G$505,'Registro ore'!$B$6:$B$505,$B$4,'Registro ore'!$C$6:$C$505,$A21,'Registro ore'!$A$6:$A$505,E$7))</f>
        <v/>
      </c>
      <c r="F21" s="22">
        <f>IF(OR($A21="",$B$4=""),"",SUMIFS('Registro ore'!$G$6:$G$505,'Registro ore'!$B$6:$B$505,$B$4,'Registro ore'!$C$6:$C$505,$A21,'Registro ore'!$A$6:$A$505,F$7))</f>
        <v/>
      </c>
      <c r="G21" s="22">
        <f>IF(OR($A21="",$B$4=""),"",SUMIFS('Registro ore'!$G$6:$G$505,'Registro ore'!$B$6:$B$505,$B$4,'Registro ore'!$C$6:$C$505,$A21,'Registro ore'!$A$6:$A$505,G$7))</f>
        <v/>
      </c>
      <c r="H21" s="22">
        <f>IF(OR($A21="",$B$4=""),"",SUMIFS('Registro ore'!$G$6:$G$505,'Registro ore'!$B$6:$B$505,$B$4,'Registro ore'!$C$6:$C$505,$A21,'Registro ore'!$A$6:$A$505,H$7))</f>
        <v/>
      </c>
      <c r="I21" s="22">
        <f>IF(OR($A21="",$B$4=""),"",SUMIFS('Registro ore'!$G$6:$G$505,'Registro ore'!$B$6:$B$505,$B$4,'Registro ore'!$C$6:$C$505,$A21,'Registro ore'!$A$6:$A$505,I$7))</f>
        <v/>
      </c>
      <c r="J21" s="22">
        <f>IF(OR($A21="",$B$4=""),"",SUMIFS('Registro ore'!$G$6:$G$505,'Registro ore'!$B$6:$B$505,$B$4,'Registro ore'!$C$6:$C$505,$A21,'Registro ore'!$A$6:$A$505,J$7))</f>
        <v/>
      </c>
      <c r="K21" s="23">
        <f>IF($A21="","",SUM(D21:J21))</f>
        <v/>
      </c>
      <c r="L21" s="24">
        <f>IF(OR($A21="",$B$4=""),"",SUMIFS('Registro ore'!$G$6:$G$505,'Registro ore'!$B$6:$B$505,$B$4,'Registro ore'!$C$6:$C$505,$A21,'Registro ore'!$H$6:$H$505,"Sì",'Registro ore'!$A$6:$A$505,"&gt;="&amp;$B$5,'Registro ore'!$A$6:$A$505,"&lt;="&amp;$B$5+6))</f>
        <v/>
      </c>
    </row>
    <row r="22">
      <c r="A22" s="21">
        <f>IF(Impostazioni!B44="","",Impostazioni!B44)</f>
        <v/>
      </c>
      <c r="B22" s="21">
        <f>IF(Impostazioni!C44="","",Impostazioni!C44)</f>
        <v/>
      </c>
      <c r="C22" s="21">
        <f>IF(Impostazioni!D44="","",Impostazioni!D44)</f>
        <v/>
      </c>
      <c r="D22" s="22">
        <f>IF(OR($A22="",$B$4=""),"",SUMIFS('Registro ore'!$G$6:$G$505,'Registro ore'!$B$6:$B$505,$B$4,'Registro ore'!$C$6:$C$505,$A22,'Registro ore'!$A$6:$A$505,D$7))</f>
        <v/>
      </c>
      <c r="E22" s="22">
        <f>IF(OR($A22="",$B$4=""),"",SUMIFS('Registro ore'!$G$6:$G$505,'Registro ore'!$B$6:$B$505,$B$4,'Registro ore'!$C$6:$C$505,$A22,'Registro ore'!$A$6:$A$505,E$7))</f>
        <v/>
      </c>
      <c r="F22" s="22">
        <f>IF(OR($A22="",$B$4=""),"",SUMIFS('Registro ore'!$G$6:$G$505,'Registro ore'!$B$6:$B$505,$B$4,'Registro ore'!$C$6:$C$505,$A22,'Registro ore'!$A$6:$A$505,F$7))</f>
        <v/>
      </c>
      <c r="G22" s="22">
        <f>IF(OR($A22="",$B$4=""),"",SUMIFS('Registro ore'!$G$6:$G$505,'Registro ore'!$B$6:$B$505,$B$4,'Registro ore'!$C$6:$C$505,$A22,'Registro ore'!$A$6:$A$505,G$7))</f>
        <v/>
      </c>
      <c r="H22" s="22">
        <f>IF(OR($A22="",$B$4=""),"",SUMIFS('Registro ore'!$G$6:$G$505,'Registro ore'!$B$6:$B$505,$B$4,'Registro ore'!$C$6:$C$505,$A22,'Registro ore'!$A$6:$A$505,H$7))</f>
        <v/>
      </c>
      <c r="I22" s="22">
        <f>IF(OR($A22="",$B$4=""),"",SUMIFS('Registro ore'!$G$6:$G$505,'Registro ore'!$B$6:$B$505,$B$4,'Registro ore'!$C$6:$C$505,$A22,'Registro ore'!$A$6:$A$505,I$7))</f>
        <v/>
      </c>
      <c r="J22" s="22">
        <f>IF(OR($A22="",$B$4=""),"",SUMIFS('Registro ore'!$G$6:$G$505,'Registro ore'!$B$6:$B$505,$B$4,'Registro ore'!$C$6:$C$505,$A22,'Registro ore'!$A$6:$A$505,J$7))</f>
        <v/>
      </c>
      <c r="K22" s="23">
        <f>IF($A22="","",SUM(D22:J22))</f>
        <v/>
      </c>
      <c r="L22" s="24">
        <f>IF(OR($A22="",$B$4=""),"",SUMIFS('Registro ore'!$G$6:$G$505,'Registro ore'!$B$6:$B$505,$B$4,'Registro ore'!$C$6:$C$505,$A22,'Registro ore'!$H$6:$H$505,"Sì",'Registro ore'!$A$6:$A$505,"&gt;="&amp;$B$5,'Registro ore'!$A$6:$A$505,"&lt;="&amp;$B$5+6))</f>
        <v/>
      </c>
    </row>
    <row r="23">
      <c r="A23" s="21">
        <f>IF(Impostazioni!B45="","",Impostazioni!B45)</f>
        <v/>
      </c>
      <c r="B23" s="21">
        <f>IF(Impostazioni!C45="","",Impostazioni!C45)</f>
        <v/>
      </c>
      <c r="C23" s="21">
        <f>IF(Impostazioni!D45="","",Impostazioni!D45)</f>
        <v/>
      </c>
      <c r="D23" s="22">
        <f>IF(OR($A23="",$B$4=""),"",SUMIFS('Registro ore'!$G$6:$G$505,'Registro ore'!$B$6:$B$505,$B$4,'Registro ore'!$C$6:$C$505,$A23,'Registro ore'!$A$6:$A$505,D$7))</f>
        <v/>
      </c>
      <c r="E23" s="22">
        <f>IF(OR($A23="",$B$4=""),"",SUMIFS('Registro ore'!$G$6:$G$505,'Registro ore'!$B$6:$B$505,$B$4,'Registro ore'!$C$6:$C$505,$A23,'Registro ore'!$A$6:$A$505,E$7))</f>
        <v/>
      </c>
      <c r="F23" s="22">
        <f>IF(OR($A23="",$B$4=""),"",SUMIFS('Registro ore'!$G$6:$G$505,'Registro ore'!$B$6:$B$505,$B$4,'Registro ore'!$C$6:$C$505,$A23,'Registro ore'!$A$6:$A$505,F$7))</f>
        <v/>
      </c>
      <c r="G23" s="22">
        <f>IF(OR($A23="",$B$4=""),"",SUMIFS('Registro ore'!$G$6:$G$505,'Registro ore'!$B$6:$B$505,$B$4,'Registro ore'!$C$6:$C$505,$A23,'Registro ore'!$A$6:$A$505,G$7))</f>
        <v/>
      </c>
      <c r="H23" s="22">
        <f>IF(OR($A23="",$B$4=""),"",SUMIFS('Registro ore'!$G$6:$G$505,'Registro ore'!$B$6:$B$505,$B$4,'Registro ore'!$C$6:$C$505,$A23,'Registro ore'!$A$6:$A$505,H$7))</f>
        <v/>
      </c>
      <c r="I23" s="22">
        <f>IF(OR($A23="",$B$4=""),"",SUMIFS('Registro ore'!$G$6:$G$505,'Registro ore'!$B$6:$B$505,$B$4,'Registro ore'!$C$6:$C$505,$A23,'Registro ore'!$A$6:$A$505,I$7))</f>
        <v/>
      </c>
      <c r="J23" s="22">
        <f>IF(OR($A23="",$B$4=""),"",SUMIFS('Registro ore'!$G$6:$G$505,'Registro ore'!$B$6:$B$505,$B$4,'Registro ore'!$C$6:$C$505,$A23,'Registro ore'!$A$6:$A$505,J$7))</f>
        <v/>
      </c>
      <c r="K23" s="23">
        <f>IF($A23="","",SUM(D23:J23))</f>
        <v/>
      </c>
      <c r="L23" s="24">
        <f>IF(OR($A23="",$B$4=""),"",SUMIFS('Registro ore'!$G$6:$G$505,'Registro ore'!$B$6:$B$505,$B$4,'Registro ore'!$C$6:$C$505,$A23,'Registro ore'!$H$6:$H$505,"Sì",'Registro ore'!$A$6:$A$505,"&gt;="&amp;$B$5,'Registro ore'!$A$6:$A$505,"&lt;="&amp;$B$5+6))</f>
        <v/>
      </c>
    </row>
    <row r="24">
      <c r="A24" s="21">
        <f>IF(Impostazioni!B46="","",Impostazioni!B46)</f>
        <v/>
      </c>
      <c r="B24" s="21">
        <f>IF(Impostazioni!C46="","",Impostazioni!C46)</f>
        <v/>
      </c>
      <c r="C24" s="21">
        <f>IF(Impostazioni!D46="","",Impostazioni!D46)</f>
        <v/>
      </c>
      <c r="D24" s="22">
        <f>IF(OR($A24="",$B$4=""),"",SUMIFS('Registro ore'!$G$6:$G$505,'Registro ore'!$B$6:$B$505,$B$4,'Registro ore'!$C$6:$C$505,$A24,'Registro ore'!$A$6:$A$505,D$7))</f>
        <v/>
      </c>
      <c r="E24" s="22">
        <f>IF(OR($A24="",$B$4=""),"",SUMIFS('Registro ore'!$G$6:$G$505,'Registro ore'!$B$6:$B$505,$B$4,'Registro ore'!$C$6:$C$505,$A24,'Registro ore'!$A$6:$A$505,E$7))</f>
        <v/>
      </c>
      <c r="F24" s="22">
        <f>IF(OR($A24="",$B$4=""),"",SUMIFS('Registro ore'!$G$6:$G$505,'Registro ore'!$B$6:$B$505,$B$4,'Registro ore'!$C$6:$C$505,$A24,'Registro ore'!$A$6:$A$505,F$7))</f>
        <v/>
      </c>
      <c r="G24" s="22">
        <f>IF(OR($A24="",$B$4=""),"",SUMIFS('Registro ore'!$G$6:$G$505,'Registro ore'!$B$6:$B$505,$B$4,'Registro ore'!$C$6:$C$505,$A24,'Registro ore'!$A$6:$A$505,G$7))</f>
        <v/>
      </c>
      <c r="H24" s="22">
        <f>IF(OR($A24="",$B$4=""),"",SUMIFS('Registro ore'!$G$6:$G$505,'Registro ore'!$B$6:$B$505,$B$4,'Registro ore'!$C$6:$C$505,$A24,'Registro ore'!$A$6:$A$505,H$7))</f>
        <v/>
      </c>
      <c r="I24" s="22">
        <f>IF(OR($A24="",$B$4=""),"",SUMIFS('Registro ore'!$G$6:$G$505,'Registro ore'!$B$6:$B$505,$B$4,'Registro ore'!$C$6:$C$505,$A24,'Registro ore'!$A$6:$A$505,I$7))</f>
        <v/>
      </c>
      <c r="J24" s="22">
        <f>IF(OR($A24="",$B$4=""),"",SUMIFS('Registro ore'!$G$6:$G$505,'Registro ore'!$B$6:$B$505,$B$4,'Registro ore'!$C$6:$C$505,$A24,'Registro ore'!$A$6:$A$505,J$7))</f>
        <v/>
      </c>
      <c r="K24" s="23">
        <f>IF($A24="","",SUM(D24:J24))</f>
        <v/>
      </c>
      <c r="L24" s="24">
        <f>IF(OR($A24="",$B$4=""),"",SUMIFS('Registro ore'!$G$6:$G$505,'Registro ore'!$B$6:$B$505,$B$4,'Registro ore'!$C$6:$C$505,$A24,'Registro ore'!$H$6:$H$505,"Sì",'Registro ore'!$A$6:$A$505,"&gt;="&amp;$B$5,'Registro ore'!$A$6:$A$505,"&lt;="&amp;$B$5+6))</f>
        <v/>
      </c>
    </row>
    <row r="25">
      <c r="A25" s="21">
        <f>IF(Impostazioni!B47="","",Impostazioni!B47)</f>
        <v/>
      </c>
      <c r="B25" s="21">
        <f>IF(Impostazioni!C47="","",Impostazioni!C47)</f>
        <v/>
      </c>
      <c r="C25" s="21">
        <f>IF(Impostazioni!D47="","",Impostazioni!D47)</f>
        <v/>
      </c>
      <c r="D25" s="22">
        <f>IF(OR($A25="",$B$4=""),"",SUMIFS('Registro ore'!$G$6:$G$505,'Registro ore'!$B$6:$B$505,$B$4,'Registro ore'!$C$6:$C$505,$A25,'Registro ore'!$A$6:$A$505,D$7))</f>
        <v/>
      </c>
      <c r="E25" s="22">
        <f>IF(OR($A25="",$B$4=""),"",SUMIFS('Registro ore'!$G$6:$G$505,'Registro ore'!$B$6:$B$505,$B$4,'Registro ore'!$C$6:$C$505,$A25,'Registro ore'!$A$6:$A$505,E$7))</f>
        <v/>
      </c>
      <c r="F25" s="22">
        <f>IF(OR($A25="",$B$4=""),"",SUMIFS('Registro ore'!$G$6:$G$505,'Registro ore'!$B$6:$B$505,$B$4,'Registro ore'!$C$6:$C$505,$A25,'Registro ore'!$A$6:$A$505,F$7))</f>
        <v/>
      </c>
      <c r="G25" s="22">
        <f>IF(OR($A25="",$B$4=""),"",SUMIFS('Registro ore'!$G$6:$G$505,'Registro ore'!$B$6:$B$505,$B$4,'Registro ore'!$C$6:$C$505,$A25,'Registro ore'!$A$6:$A$505,G$7))</f>
        <v/>
      </c>
      <c r="H25" s="22">
        <f>IF(OR($A25="",$B$4=""),"",SUMIFS('Registro ore'!$G$6:$G$505,'Registro ore'!$B$6:$B$505,$B$4,'Registro ore'!$C$6:$C$505,$A25,'Registro ore'!$A$6:$A$505,H$7))</f>
        <v/>
      </c>
      <c r="I25" s="22">
        <f>IF(OR($A25="",$B$4=""),"",SUMIFS('Registro ore'!$G$6:$G$505,'Registro ore'!$B$6:$B$505,$B$4,'Registro ore'!$C$6:$C$505,$A25,'Registro ore'!$A$6:$A$505,I$7))</f>
        <v/>
      </c>
      <c r="J25" s="22">
        <f>IF(OR($A25="",$B$4=""),"",SUMIFS('Registro ore'!$G$6:$G$505,'Registro ore'!$B$6:$B$505,$B$4,'Registro ore'!$C$6:$C$505,$A25,'Registro ore'!$A$6:$A$505,J$7))</f>
        <v/>
      </c>
      <c r="K25" s="23">
        <f>IF($A25="","",SUM(D25:J25))</f>
        <v/>
      </c>
      <c r="L25" s="24">
        <f>IF(OR($A25="",$B$4=""),"",SUMIFS('Registro ore'!$G$6:$G$505,'Registro ore'!$B$6:$B$505,$B$4,'Registro ore'!$C$6:$C$505,$A25,'Registro ore'!$H$6:$H$505,"Sì",'Registro ore'!$A$6:$A$505,"&gt;="&amp;$B$5,'Registro ore'!$A$6:$A$505,"&lt;="&amp;$B$5+6))</f>
        <v/>
      </c>
    </row>
    <row r="26">
      <c r="A26" s="21">
        <f>IF(Impostazioni!B48="","",Impostazioni!B48)</f>
        <v/>
      </c>
      <c r="B26" s="21">
        <f>IF(Impostazioni!C48="","",Impostazioni!C48)</f>
        <v/>
      </c>
      <c r="C26" s="21">
        <f>IF(Impostazioni!D48="","",Impostazioni!D48)</f>
        <v/>
      </c>
      <c r="D26" s="22">
        <f>IF(OR($A26="",$B$4=""),"",SUMIFS('Registro ore'!$G$6:$G$505,'Registro ore'!$B$6:$B$505,$B$4,'Registro ore'!$C$6:$C$505,$A26,'Registro ore'!$A$6:$A$505,D$7))</f>
        <v/>
      </c>
      <c r="E26" s="22">
        <f>IF(OR($A26="",$B$4=""),"",SUMIFS('Registro ore'!$G$6:$G$505,'Registro ore'!$B$6:$B$505,$B$4,'Registro ore'!$C$6:$C$505,$A26,'Registro ore'!$A$6:$A$505,E$7))</f>
        <v/>
      </c>
      <c r="F26" s="22">
        <f>IF(OR($A26="",$B$4=""),"",SUMIFS('Registro ore'!$G$6:$G$505,'Registro ore'!$B$6:$B$505,$B$4,'Registro ore'!$C$6:$C$505,$A26,'Registro ore'!$A$6:$A$505,F$7))</f>
        <v/>
      </c>
      <c r="G26" s="22">
        <f>IF(OR($A26="",$B$4=""),"",SUMIFS('Registro ore'!$G$6:$G$505,'Registro ore'!$B$6:$B$505,$B$4,'Registro ore'!$C$6:$C$505,$A26,'Registro ore'!$A$6:$A$505,G$7))</f>
        <v/>
      </c>
      <c r="H26" s="22">
        <f>IF(OR($A26="",$B$4=""),"",SUMIFS('Registro ore'!$G$6:$G$505,'Registro ore'!$B$6:$B$505,$B$4,'Registro ore'!$C$6:$C$505,$A26,'Registro ore'!$A$6:$A$505,H$7))</f>
        <v/>
      </c>
      <c r="I26" s="22">
        <f>IF(OR($A26="",$B$4=""),"",SUMIFS('Registro ore'!$G$6:$G$505,'Registro ore'!$B$6:$B$505,$B$4,'Registro ore'!$C$6:$C$505,$A26,'Registro ore'!$A$6:$A$505,I$7))</f>
        <v/>
      </c>
      <c r="J26" s="22">
        <f>IF(OR($A26="",$B$4=""),"",SUMIFS('Registro ore'!$G$6:$G$505,'Registro ore'!$B$6:$B$505,$B$4,'Registro ore'!$C$6:$C$505,$A26,'Registro ore'!$A$6:$A$505,J$7))</f>
        <v/>
      </c>
      <c r="K26" s="23">
        <f>IF($A26="","",SUM(D26:J26))</f>
        <v/>
      </c>
      <c r="L26" s="24">
        <f>IF(OR($A26="",$B$4=""),"",SUMIFS('Registro ore'!$G$6:$G$505,'Registro ore'!$B$6:$B$505,$B$4,'Registro ore'!$C$6:$C$505,$A26,'Registro ore'!$H$6:$H$505,"Sì",'Registro ore'!$A$6:$A$505,"&gt;="&amp;$B$5,'Registro ore'!$A$6:$A$505,"&lt;="&amp;$B$5+6))</f>
        <v/>
      </c>
    </row>
    <row r="27">
      <c r="A27" s="21">
        <f>IF(Impostazioni!B49="","",Impostazioni!B49)</f>
        <v/>
      </c>
      <c r="B27" s="21">
        <f>IF(Impostazioni!C49="","",Impostazioni!C49)</f>
        <v/>
      </c>
      <c r="C27" s="21">
        <f>IF(Impostazioni!D49="","",Impostazioni!D49)</f>
        <v/>
      </c>
      <c r="D27" s="22">
        <f>IF(OR($A27="",$B$4=""),"",SUMIFS('Registro ore'!$G$6:$G$505,'Registro ore'!$B$6:$B$505,$B$4,'Registro ore'!$C$6:$C$505,$A27,'Registro ore'!$A$6:$A$505,D$7))</f>
        <v/>
      </c>
      <c r="E27" s="22">
        <f>IF(OR($A27="",$B$4=""),"",SUMIFS('Registro ore'!$G$6:$G$505,'Registro ore'!$B$6:$B$505,$B$4,'Registro ore'!$C$6:$C$505,$A27,'Registro ore'!$A$6:$A$505,E$7))</f>
        <v/>
      </c>
      <c r="F27" s="22">
        <f>IF(OR($A27="",$B$4=""),"",SUMIFS('Registro ore'!$G$6:$G$505,'Registro ore'!$B$6:$B$505,$B$4,'Registro ore'!$C$6:$C$505,$A27,'Registro ore'!$A$6:$A$505,F$7))</f>
        <v/>
      </c>
      <c r="G27" s="22">
        <f>IF(OR($A27="",$B$4=""),"",SUMIFS('Registro ore'!$G$6:$G$505,'Registro ore'!$B$6:$B$505,$B$4,'Registro ore'!$C$6:$C$505,$A27,'Registro ore'!$A$6:$A$505,G$7))</f>
        <v/>
      </c>
      <c r="H27" s="22">
        <f>IF(OR($A27="",$B$4=""),"",SUMIFS('Registro ore'!$G$6:$G$505,'Registro ore'!$B$6:$B$505,$B$4,'Registro ore'!$C$6:$C$505,$A27,'Registro ore'!$A$6:$A$505,H$7))</f>
        <v/>
      </c>
      <c r="I27" s="22">
        <f>IF(OR($A27="",$B$4=""),"",SUMIFS('Registro ore'!$G$6:$G$505,'Registro ore'!$B$6:$B$505,$B$4,'Registro ore'!$C$6:$C$505,$A27,'Registro ore'!$A$6:$A$505,I$7))</f>
        <v/>
      </c>
      <c r="J27" s="22">
        <f>IF(OR($A27="",$B$4=""),"",SUMIFS('Registro ore'!$G$6:$G$505,'Registro ore'!$B$6:$B$505,$B$4,'Registro ore'!$C$6:$C$505,$A27,'Registro ore'!$A$6:$A$505,J$7))</f>
        <v/>
      </c>
      <c r="K27" s="23">
        <f>IF($A27="","",SUM(D27:J27))</f>
        <v/>
      </c>
      <c r="L27" s="24">
        <f>IF(OR($A27="",$B$4=""),"",SUMIFS('Registro ore'!$G$6:$G$505,'Registro ore'!$B$6:$B$505,$B$4,'Registro ore'!$C$6:$C$505,$A27,'Registro ore'!$H$6:$H$505,"Sì",'Registro ore'!$A$6:$A$505,"&gt;="&amp;$B$5,'Registro ore'!$A$6:$A$505,"&lt;="&amp;$B$5+6))</f>
        <v/>
      </c>
    </row>
    <row r="28">
      <c r="A28" s="25" t="inlineStr">
        <is>
          <t>Totale del giorno</t>
        </is>
      </c>
      <c r="D28" s="23">
        <f>SUM(D8:D27)</f>
        <v/>
      </c>
      <c r="E28" s="23">
        <f>SUM(E8:E27)</f>
        <v/>
      </c>
      <c r="F28" s="23">
        <f>SUM(F8:F27)</f>
        <v/>
      </c>
      <c r="G28" s="23">
        <f>SUM(G8:G27)</f>
        <v/>
      </c>
      <c r="H28" s="23">
        <f>SUM(H8:H27)</f>
        <v/>
      </c>
      <c r="I28" s="23">
        <f>SUM(I8:I27)</f>
        <v/>
      </c>
      <c r="J28" s="23">
        <f>SUM(J8:J27)</f>
        <v/>
      </c>
      <c r="K28" s="23">
        <f>SUM(K8:K27)</f>
        <v/>
      </c>
      <c r="L28" s="23">
        <f>SUM(L8:L27)</f>
        <v/>
      </c>
    </row>
    <row r="30">
      <c r="A30" s="26" t="inlineStr">
        <is>
          <t>Note (assenze, permessi, trasferte, straordinari da segnalare)</t>
        </is>
      </c>
    </row>
    <row r="31">
      <c r="A31" s="27" t="n"/>
    </row>
    <row r="32"/>
    <row r="33"/>
    <row r="36" ht="34" customHeight="1">
      <c r="A36" s="28" t="n"/>
      <c r="B36" s="28" t="n"/>
      <c r="C36" s="28" t="n"/>
      <c r="E36" s="28" t="n"/>
      <c r="F36" s="28" t="n"/>
      <c r="G36" s="28" t="n"/>
      <c r="H36" s="28" t="n"/>
      <c r="J36" s="28" t="n"/>
      <c r="K36" s="28" t="n"/>
      <c r="L36" s="28" t="n"/>
    </row>
    <row r="37">
      <c r="A37" s="26" t="inlineStr">
        <is>
          <t>Firma di chi ha lavorato</t>
        </is>
      </c>
      <c r="E37" s="26" t="inlineStr">
        <is>
          <t>Firma del responsabile</t>
        </is>
      </c>
      <c r="J37" s="26" t="inlineStr">
        <is>
          <t>Data</t>
        </is>
      </c>
    </row>
  </sheetData>
  <mergeCells count="2">
    <mergeCell ref="A28:C28"/>
    <mergeCell ref="A31:L33"/>
  </mergeCells>
  <dataValidations count="1">
    <dataValidation sqref="B4" showDropDown="0" showInputMessage="0" showErrorMessage="1" allowBlank="1" errorTitle="Valore non previsto" error="Scegli un valore dall'elenco." type="list">
      <formula1>=Impostazioni!$B$6:$B$25</formula1>
    </dataValidation>
  </dataValidations>
  <printOptions horizontalCentered="1"/>
  <pageMargins left="0.4" right="0.4" top="0.5" bottom="0.5" header="0.2" footer="0.2"/>
  <pageSetup orientation="landscape" paperSize="9" fitToHeight="1" fitToWidth="1"/>
  <headerFooter>
    <oddHeader/>
    <oddFooter>&amp;C&amp;8 Pagina &amp;P di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M39"/>
  <sheetViews>
    <sheetView showGridLines="0" workbookViewId="0">
      <pane xSplit="1" ySplit="6" topLeftCell="B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9" customWidth="1" min="1" max="1"/>
    <col width="14" customWidth="1" min="2" max="2"/>
    <col width="30" customWidth="1" min="3" max="3"/>
    <col width="13" customWidth="1" min="4" max="4"/>
    <col width="9" customWidth="1" min="5" max="5"/>
    <col width="10" customWidth="1" min="6" max="6"/>
    <col width="10" customWidth="1" min="7" max="7"/>
    <col width="10" customWidth="1" min="8" max="8"/>
    <col width="11" customWidth="1" min="9" max="9"/>
    <col width="10" customWidth="1" min="10" max="10"/>
    <col width="12" customWidth="1" min="11" max="11"/>
    <col width="13" customWidth="1" min="12" max="12"/>
    <col width="12" customWidth="1" min="13" max="13"/>
  </cols>
  <sheetData>
    <row r="1" ht="24" customHeight="1">
      <c r="A1" s="5" t="inlineStr">
        <is>
          <t>Riepilogo per commessa</t>
        </is>
      </c>
    </row>
    <row r="2">
      <c r="A2" s="6" t="inlineStr">
        <is>
          <t>Ore, costo e valore di ogni commessa nel periodo. Lascia vuote le date per vedere tutto il registro.</t>
        </is>
      </c>
    </row>
    <row r="4">
      <c r="A4" s="7" t="inlineStr">
        <is>
          <t>Dal</t>
        </is>
      </c>
      <c r="B4" s="14" t="n"/>
      <c r="C4" s="29" t="inlineStr">
        <is>
          <t>Al</t>
        </is>
      </c>
      <c r="D4" s="14" t="n"/>
    </row>
    <row r="6" ht="44" customHeight="1">
      <c r="A6" s="8" t="inlineStr">
        <is>
          <t>Codice</t>
        </is>
      </c>
      <c r="B6" s="8" t="inlineStr">
        <is>
          <t>Cliente</t>
        </is>
      </c>
      <c r="C6" s="8" t="inlineStr">
        <is>
          <t>Descrizione</t>
        </is>
      </c>
      <c r="D6" s="8" t="inlineStr">
        <is>
          <t>Tipo</t>
        </is>
      </c>
      <c r="E6" s="8" t="inlineStr">
        <is>
          <t>Budget ore</t>
        </is>
      </c>
      <c r="F6" s="8" t="inlineStr">
        <is>
          <t>Ore registrate</t>
        </is>
      </c>
      <c r="G6" s="8" t="inlineStr">
        <is>
          <t>Ore fatturabili</t>
        </is>
      </c>
      <c r="H6" s="8" t="inlineStr">
        <is>
          <t>% fatturabili</t>
        </is>
      </c>
      <c r="I6" s="8" t="inlineStr">
        <is>
          <t>Ore residue sul budget</t>
        </is>
      </c>
      <c r="J6" s="8" t="inlineStr">
        <is>
          <t>% budget usato</t>
        </is>
      </c>
      <c r="K6" s="8" t="inlineStr">
        <is>
          <t>Costo delle ore</t>
        </is>
      </c>
      <c r="L6" s="8" t="inlineStr">
        <is>
          <t>Valore delle ore fatturabili</t>
        </is>
      </c>
      <c r="M6" s="8" t="inlineStr">
        <is>
          <t>Valore − costo</t>
        </is>
      </c>
    </row>
    <row r="7">
      <c r="A7" s="30">
        <f>IF(Impostazioni!B30="","",Impostazioni!B30)</f>
        <v/>
      </c>
      <c r="B7" s="30">
        <f>IF(Impostazioni!C30="","",Impostazioni!C30)</f>
        <v/>
      </c>
      <c r="C7" s="30">
        <f>IF(Impostazioni!D30="","",Impostazioni!D30)</f>
        <v/>
      </c>
      <c r="D7" s="30">
        <f>IF(Impostazioni!E30="","",Impostazioni!E30)</f>
        <v/>
      </c>
      <c r="E7" s="31">
        <f>IF(Impostazioni!G30="","",Impostazioni!G30)</f>
        <v/>
      </c>
      <c r="F7" s="32">
        <f>IF($A7="","",SUMIFS('Registro ore'!$G$6:$G$505,'Registro ore'!$C$6:$C$505,$A7,'Registro ore'!$A$6:$A$505,"&gt;="&amp;IF($B$4="",0,$B$4),'Registro ore'!$A$6:$A$505,"&lt;="&amp;IF($D$4="",2958465,$D$4)))</f>
        <v/>
      </c>
      <c r="G7" s="32">
        <f>IF($A7="","",SUMIFS('Registro ore'!$G$6:$G$505,'Registro ore'!$C$6:$C$505,$A7,'Registro ore'!$A$6:$A$505,"&gt;="&amp;IF($B$4="",0,$B$4),'Registro ore'!$A$6:$A$505,"&lt;="&amp;IF($D$4="",2958465,$D$4),'Registro ore'!$H$6:$H$505,"Sì"))</f>
        <v/>
      </c>
      <c r="H7" s="33">
        <f>IF(OR($A7="",N(F7)=0),"",G7/F7)</f>
        <v/>
      </c>
      <c r="I7" s="32">
        <f>IF(OR($A7="",$E7=""),"",E7-F7)</f>
        <v/>
      </c>
      <c r="J7" s="33">
        <f>IF(OR($A7="",N($E7)=0),"",F7/E7)</f>
        <v/>
      </c>
      <c r="K7" s="34">
        <f>IF($A7="","",SUMIFS('Registro ore'!$J$6:$J$505,'Registro ore'!$C$6:$C$505,$A7,'Registro ore'!$A$6:$A$505,"&gt;="&amp;IF($B$4="",0,$B$4),'Registro ore'!$A$6:$A$505,"&lt;="&amp;IF($D$4="",2958465,$D$4)))</f>
        <v/>
      </c>
      <c r="L7" s="34">
        <f>IF($A7="","",SUMIFS('Registro ore'!$L$6:$L$505,'Registro ore'!$C$6:$C$505,$A7,'Registro ore'!$A$6:$A$505,"&gt;="&amp;IF($B$4="",0,$B$4),'Registro ore'!$A$6:$A$505,"&lt;="&amp;IF($D$4="",2958465,$D$4)))</f>
        <v/>
      </c>
      <c r="M7" s="34">
        <f>IF($A7="","",L7-K7)</f>
        <v/>
      </c>
    </row>
    <row r="8">
      <c r="A8" s="30">
        <f>IF(Impostazioni!B31="","",Impostazioni!B31)</f>
        <v/>
      </c>
      <c r="B8" s="30">
        <f>IF(Impostazioni!C31="","",Impostazioni!C31)</f>
        <v/>
      </c>
      <c r="C8" s="30">
        <f>IF(Impostazioni!D31="","",Impostazioni!D31)</f>
        <v/>
      </c>
      <c r="D8" s="30">
        <f>IF(Impostazioni!E31="","",Impostazioni!E31)</f>
        <v/>
      </c>
      <c r="E8" s="31">
        <f>IF(Impostazioni!G31="","",Impostazioni!G31)</f>
        <v/>
      </c>
      <c r="F8" s="32">
        <f>IF($A8="","",SUMIFS('Registro ore'!$G$6:$G$505,'Registro ore'!$C$6:$C$505,$A8,'Registro ore'!$A$6:$A$505,"&gt;="&amp;IF($B$4="",0,$B$4),'Registro ore'!$A$6:$A$505,"&lt;="&amp;IF($D$4="",2958465,$D$4)))</f>
        <v/>
      </c>
      <c r="G8" s="32">
        <f>IF($A8="","",SUMIFS('Registro ore'!$G$6:$G$505,'Registro ore'!$C$6:$C$505,$A8,'Registro ore'!$A$6:$A$505,"&gt;="&amp;IF($B$4="",0,$B$4),'Registro ore'!$A$6:$A$505,"&lt;="&amp;IF($D$4="",2958465,$D$4),'Registro ore'!$H$6:$H$505,"Sì"))</f>
        <v/>
      </c>
      <c r="H8" s="33">
        <f>IF(OR($A8="",N(F8)=0),"",G8/F8)</f>
        <v/>
      </c>
      <c r="I8" s="32">
        <f>IF(OR($A8="",$E8=""),"",E8-F8)</f>
        <v/>
      </c>
      <c r="J8" s="33">
        <f>IF(OR($A8="",N($E8)=0),"",F8/E8)</f>
        <v/>
      </c>
      <c r="K8" s="34">
        <f>IF($A8="","",SUMIFS('Registro ore'!$J$6:$J$505,'Registro ore'!$C$6:$C$505,$A8,'Registro ore'!$A$6:$A$505,"&gt;="&amp;IF($B$4="",0,$B$4),'Registro ore'!$A$6:$A$505,"&lt;="&amp;IF($D$4="",2958465,$D$4)))</f>
        <v/>
      </c>
      <c r="L8" s="34">
        <f>IF($A8="","",SUMIFS('Registro ore'!$L$6:$L$505,'Registro ore'!$C$6:$C$505,$A8,'Registro ore'!$A$6:$A$505,"&gt;="&amp;IF($B$4="",0,$B$4),'Registro ore'!$A$6:$A$505,"&lt;="&amp;IF($D$4="",2958465,$D$4)))</f>
        <v/>
      </c>
      <c r="M8" s="34">
        <f>IF($A8="","",L8-K8)</f>
        <v/>
      </c>
    </row>
    <row r="9">
      <c r="A9" s="30">
        <f>IF(Impostazioni!B32="","",Impostazioni!B32)</f>
        <v/>
      </c>
      <c r="B9" s="30">
        <f>IF(Impostazioni!C32="","",Impostazioni!C32)</f>
        <v/>
      </c>
      <c r="C9" s="30">
        <f>IF(Impostazioni!D32="","",Impostazioni!D32)</f>
        <v/>
      </c>
      <c r="D9" s="30">
        <f>IF(Impostazioni!E32="","",Impostazioni!E32)</f>
        <v/>
      </c>
      <c r="E9" s="31">
        <f>IF(Impostazioni!G32="","",Impostazioni!G32)</f>
        <v/>
      </c>
      <c r="F9" s="32">
        <f>IF($A9="","",SUMIFS('Registro ore'!$G$6:$G$505,'Registro ore'!$C$6:$C$505,$A9,'Registro ore'!$A$6:$A$505,"&gt;="&amp;IF($B$4="",0,$B$4),'Registro ore'!$A$6:$A$505,"&lt;="&amp;IF($D$4="",2958465,$D$4)))</f>
        <v/>
      </c>
      <c r="G9" s="32">
        <f>IF($A9="","",SUMIFS('Registro ore'!$G$6:$G$505,'Registro ore'!$C$6:$C$505,$A9,'Registro ore'!$A$6:$A$505,"&gt;="&amp;IF($B$4="",0,$B$4),'Registro ore'!$A$6:$A$505,"&lt;="&amp;IF($D$4="",2958465,$D$4),'Registro ore'!$H$6:$H$505,"Sì"))</f>
        <v/>
      </c>
      <c r="H9" s="33">
        <f>IF(OR($A9="",N(F9)=0),"",G9/F9)</f>
        <v/>
      </c>
      <c r="I9" s="32">
        <f>IF(OR($A9="",$E9=""),"",E9-F9)</f>
        <v/>
      </c>
      <c r="J9" s="33">
        <f>IF(OR($A9="",N($E9)=0),"",F9/E9)</f>
        <v/>
      </c>
      <c r="K9" s="34">
        <f>IF($A9="","",SUMIFS('Registro ore'!$J$6:$J$505,'Registro ore'!$C$6:$C$505,$A9,'Registro ore'!$A$6:$A$505,"&gt;="&amp;IF($B$4="",0,$B$4),'Registro ore'!$A$6:$A$505,"&lt;="&amp;IF($D$4="",2958465,$D$4)))</f>
        <v/>
      </c>
      <c r="L9" s="34">
        <f>IF($A9="","",SUMIFS('Registro ore'!$L$6:$L$505,'Registro ore'!$C$6:$C$505,$A9,'Registro ore'!$A$6:$A$505,"&gt;="&amp;IF($B$4="",0,$B$4),'Registro ore'!$A$6:$A$505,"&lt;="&amp;IF($D$4="",2958465,$D$4)))</f>
        <v/>
      </c>
      <c r="M9" s="34">
        <f>IF($A9="","",L9-K9)</f>
        <v/>
      </c>
    </row>
    <row r="10">
      <c r="A10" s="30">
        <f>IF(Impostazioni!B33="","",Impostazioni!B33)</f>
        <v/>
      </c>
      <c r="B10" s="30">
        <f>IF(Impostazioni!C33="","",Impostazioni!C33)</f>
        <v/>
      </c>
      <c r="C10" s="30">
        <f>IF(Impostazioni!D33="","",Impostazioni!D33)</f>
        <v/>
      </c>
      <c r="D10" s="30">
        <f>IF(Impostazioni!E33="","",Impostazioni!E33)</f>
        <v/>
      </c>
      <c r="E10" s="31">
        <f>IF(Impostazioni!G33="","",Impostazioni!G33)</f>
        <v/>
      </c>
      <c r="F10" s="32">
        <f>IF($A10="","",SUMIFS('Registro ore'!$G$6:$G$505,'Registro ore'!$C$6:$C$505,$A10,'Registro ore'!$A$6:$A$505,"&gt;="&amp;IF($B$4="",0,$B$4),'Registro ore'!$A$6:$A$505,"&lt;="&amp;IF($D$4="",2958465,$D$4)))</f>
        <v/>
      </c>
      <c r="G10" s="32">
        <f>IF($A10="","",SUMIFS('Registro ore'!$G$6:$G$505,'Registro ore'!$C$6:$C$505,$A10,'Registro ore'!$A$6:$A$505,"&gt;="&amp;IF($B$4="",0,$B$4),'Registro ore'!$A$6:$A$505,"&lt;="&amp;IF($D$4="",2958465,$D$4),'Registro ore'!$H$6:$H$505,"Sì"))</f>
        <v/>
      </c>
      <c r="H10" s="33">
        <f>IF(OR($A10="",N(F10)=0),"",G10/F10)</f>
        <v/>
      </c>
      <c r="I10" s="32">
        <f>IF(OR($A10="",$E10=""),"",E10-F10)</f>
        <v/>
      </c>
      <c r="J10" s="33">
        <f>IF(OR($A10="",N($E10)=0),"",F10/E10)</f>
        <v/>
      </c>
      <c r="K10" s="34">
        <f>IF($A10="","",SUMIFS('Registro ore'!$J$6:$J$505,'Registro ore'!$C$6:$C$505,$A10,'Registro ore'!$A$6:$A$505,"&gt;="&amp;IF($B$4="",0,$B$4),'Registro ore'!$A$6:$A$505,"&lt;="&amp;IF($D$4="",2958465,$D$4)))</f>
        <v/>
      </c>
      <c r="L10" s="34">
        <f>IF($A10="","",SUMIFS('Registro ore'!$L$6:$L$505,'Registro ore'!$C$6:$C$505,$A10,'Registro ore'!$A$6:$A$505,"&gt;="&amp;IF($B$4="",0,$B$4),'Registro ore'!$A$6:$A$505,"&lt;="&amp;IF($D$4="",2958465,$D$4)))</f>
        <v/>
      </c>
      <c r="M10" s="34">
        <f>IF($A10="","",L10-K10)</f>
        <v/>
      </c>
    </row>
    <row r="11">
      <c r="A11" s="30">
        <f>IF(Impostazioni!B34="","",Impostazioni!B34)</f>
        <v/>
      </c>
      <c r="B11" s="30">
        <f>IF(Impostazioni!C34="","",Impostazioni!C34)</f>
        <v/>
      </c>
      <c r="C11" s="30">
        <f>IF(Impostazioni!D34="","",Impostazioni!D34)</f>
        <v/>
      </c>
      <c r="D11" s="30">
        <f>IF(Impostazioni!E34="","",Impostazioni!E34)</f>
        <v/>
      </c>
      <c r="E11" s="31">
        <f>IF(Impostazioni!G34="","",Impostazioni!G34)</f>
        <v/>
      </c>
      <c r="F11" s="32">
        <f>IF($A11="","",SUMIFS('Registro ore'!$G$6:$G$505,'Registro ore'!$C$6:$C$505,$A11,'Registro ore'!$A$6:$A$505,"&gt;="&amp;IF($B$4="",0,$B$4),'Registro ore'!$A$6:$A$505,"&lt;="&amp;IF($D$4="",2958465,$D$4)))</f>
        <v/>
      </c>
      <c r="G11" s="32">
        <f>IF($A11="","",SUMIFS('Registro ore'!$G$6:$G$505,'Registro ore'!$C$6:$C$505,$A11,'Registro ore'!$A$6:$A$505,"&gt;="&amp;IF($B$4="",0,$B$4),'Registro ore'!$A$6:$A$505,"&lt;="&amp;IF($D$4="",2958465,$D$4),'Registro ore'!$H$6:$H$505,"Sì"))</f>
        <v/>
      </c>
      <c r="H11" s="33">
        <f>IF(OR($A11="",N(F11)=0),"",G11/F11)</f>
        <v/>
      </c>
      <c r="I11" s="32">
        <f>IF(OR($A11="",$E11=""),"",E11-F11)</f>
        <v/>
      </c>
      <c r="J11" s="33">
        <f>IF(OR($A11="",N($E11)=0),"",F11/E11)</f>
        <v/>
      </c>
      <c r="K11" s="34">
        <f>IF($A11="","",SUMIFS('Registro ore'!$J$6:$J$505,'Registro ore'!$C$6:$C$505,$A11,'Registro ore'!$A$6:$A$505,"&gt;="&amp;IF($B$4="",0,$B$4),'Registro ore'!$A$6:$A$505,"&lt;="&amp;IF($D$4="",2958465,$D$4)))</f>
        <v/>
      </c>
      <c r="L11" s="34">
        <f>IF($A11="","",SUMIFS('Registro ore'!$L$6:$L$505,'Registro ore'!$C$6:$C$505,$A11,'Registro ore'!$A$6:$A$505,"&gt;="&amp;IF($B$4="",0,$B$4),'Registro ore'!$A$6:$A$505,"&lt;="&amp;IF($D$4="",2958465,$D$4)))</f>
        <v/>
      </c>
      <c r="M11" s="34">
        <f>IF($A11="","",L11-K11)</f>
        <v/>
      </c>
    </row>
    <row r="12">
      <c r="A12" s="30">
        <f>IF(Impostazioni!B35="","",Impostazioni!B35)</f>
        <v/>
      </c>
      <c r="B12" s="30">
        <f>IF(Impostazioni!C35="","",Impostazioni!C35)</f>
        <v/>
      </c>
      <c r="C12" s="30">
        <f>IF(Impostazioni!D35="","",Impostazioni!D35)</f>
        <v/>
      </c>
      <c r="D12" s="30">
        <f>IF(Impostazioni!E35="","",Impostazioni!E35)</f>
        <v/>
      </c>
      <c r="E12" s="31">
        <f>IF(Impostazioni!G35="","",Impostazioni!G35)</f>
        <v/>
      </c>
      <c r="F12" s="32">
        <f>IF($A12="","",SUMIFS('Registro ore'!$G$6:$G$505,'Registro ore'!$C$6:$C$505,$A12,'Registro ore'!$A$6:$A$505,"&gt;="&amp;IF($B$4="",0,$B$4),'Registro ore'!$A$6:$A$505,"&lt;="&amp;IF($D$4="",2958465,$D$4)))</f>
        <v/>
      </c>
      <c r="G12" s="32">
        <f>IF($A12="","",SUMIFS('Registro ore'!$G$6:$G$505,'Registro ore'!$C$6:$C$505,$A12,'Registro ore'!$A$6:$A$505,"&gt;="&amp;IF($B$4="",0,$B$4),'Registro ore'!$A$6:$A$505,"&lt;="&amp;IF($D$4="",2958465,$D$4),'Registro ore'!$H$6:$H$505,"Sì"))</f>
        <v/>
      </c>
      <c r="H12" s="33">
        <f>IF(OR($A12="",N(F12)=0),"",G12/F12)</f>
        <v/>
      </c>
      <c r="I12" s="32">
        <f>IF(OR($A12="",$E12=""),"",E12-F12)</f>
        <v/>
      </c>
      <c r="J12" s="33">
        <f>IF(OR($A12="",N($E12)=0),"",F12/E12)</f>
        <v/>
      </c>
      <c r="K12" s="34">
        <f>IF($A12="","",SUMIFS('Registro ore'!$J$6:$J$505,'Registro ore'!$C$6:$C$505,$A12,'Registro ore'!$A$6:$A$505,"&gt;="&amp;IF($B$4="",0,$B$4),'Registro ore'!$A$6:$A$505,"&lt;="&amp;IF($D$4="",2958465,$D$4)))</f>
        <v/>
      </c>
      <c r="L12" s="34">
        <f>IF($A12="","",SUMIFS('Registro ore'!$L$6:$L$505,'Registro ore'!$C$6:$C$505,$A12,'Registro ore'!$A$6:$A$505,"&gt;="&amp;IF($B$4="",0,$B$4),'Registro ore'!$A$6:$A$505,"&lt;="&amp;IF($D$4="",2958465,$D$4)))</f>
        <v/>
      </c>
      <c r="M12" s="34">
        <f>IF($A12="","",L12-K12)</f>
        <v/>
      </c>
    </row>
    <row r="13">
      <c r="A13" s="30">
        <f>IF(Impostazioni!B36="","",Impostazioni!B36)</f>
        <v/>
      </c>
      <c r="B13" s="30">
        <f>IF(Impostazioni!C36="","",Impostazioni!C36)</f>
        <v/>
      </c>
      <c r="C13" s="30">
        <f>IF(Impostazioni!D36="","",Impostazioni!D36)</f>
        <v/>
      </c>
      <c r="D13" s="30">
        <f>IF(Impostazioni!E36="","",Impostazioni!E36)</f>
        <v/>
      </c>
      <c r="E13" s="31">
        <f>IF(Impostazioni!G36="","",Impostazioni!G36)</f>
        <v/>
      </c>
      <c r="F13" s="32">
        <f>IF($A13="","",SUMIFS('Registro ore'!$G$6:$G$505,'Registro ore'!$C$6:$C$505,$A13,'Registro ore'!$A$6:$A$505,"&gt;="&amp;IF($B$4="",0,$B$4),'Registro ore'!$A$6:$A$505,"&lt;="&amp;IF($D$4="",2958465,$D$4)))</f>
        <v/>
      </c>
      <c r="G13" s="32">
        <f>IF($A13="","",SUMIFS('Registro ore'!$G$6:$G$505,'Registro ore'!$C$6:$C$505,$A13,'Registro ore'!$A$6:$A$505,"&gt;="&amp;IF($B$4="",0,$B$4),'Registro ore'!$A$6:$A$505,"&lt;="&amp;IF($D$4="",2958465,$D$4),'Registro ore'!$H$6:$H$505,"Sì"))</f>
        <v/>
      </c>
      <c r="H13" s="33">
        <f>IF(OR($A13="",N(F13)=0),"",G13/F13)</f>
        <v/>
      </c>
      <c r="I13" s="32">
        <f>IF(OR($A13="",$E13=""),"",E13-F13)</f>
        <v/>
      </c>
      <c r="J13" s="33">
        <f>IF(OR($A13="",N($E13)=0),"",F13/E13)</f>
        <v/>
      </c>
      <c r="K13" s="34">
        <f>IF($A13="","",SUMIFS('Registro ore'!$J$6:$J$505,'Registro ore'!$C$6:$C$505,$A13,'Registro ore'!$A$6:$A$505,"&gt;="&amp;IF($B$4="",0,$B$4),'Registro ore'!$A$6:$A$505,"&lt;="&amp;IF($D$4="",2958465,$D$4)))</f>
        <v/>
      </c>
      <c r="L13" s="34">
        <f>IF($A13="","",SUMIFS('Registro ore'!$L$6:$L$505,'Registro ore'!$C$6:$C$505,$A13,'Registro ore'!$A$6:$A$505,"&gt;="&amp;IF($B$4="",0,$B$4),'Registro ore'!$A$6:$A$505,"&lt;="&amp;IF($D$4="",2958465,$D$4)))</f>
        <v/>
      </c>
      <c r="M13" s="34">
        <f>IF($A13="","",L13-K13)</f>
        <v/>
      </c>
    </row>
    <row r="14">
      <c r="A14" s="30">
        <f>IF(Impostazioni!B37="","",Impostazioni!B37)</f>
        <v/>
      </c>
      <c r="B14" s="30">
        <f>IF(Impostazioni!C37="","",Impostazioni!C37)</f>
        <v/>
      </c>
      <c r="C14" s="30">
        <f>IF(Impostazioni!D37="","",Impostazioni!D37)</f>
        <v/>
      </c>
      <c r="D14" s="30">
        <f>IF(Impostazioni!E37="","",Impostazioni!E37)</f>
        <v/>
      </c>
      <c r="E14" s="31">
        <f>IF(Impostazioni!G37="","",Impostazioni!G37)</f>
        <v/>
      </c>
      <c r="F14" s="32">
        <f>IF($A14="","",SUMIFS('Registro ore'!$G$6:$G$505,'Registro ore'!$C$6:$C$505,$A14,'Registro ore'!$A$6:$A$505,"&gt;="&amp;IF($B$4="",0,$B$4),'Registro ore'!$A$6:$A$505,"&lt;="&amp;IF($D$4="",2958465,$D$4)))</f>
        <v/>
      </c>
      <c r="G14" s="32">
        <f>IF($A14="","",SUMIFS('Registro ore'!$G$6:$G$505,'Registro ore'!$C$6:$C$505,$A14,'Registro ore'!$A$6:$A$505,"&gt;="&amp;IF($B$4="",0,$B$4),'Registro ore'!$A$6:$A$505,"&lt;="&amp;IF($D$4="",2958465,$D$4),'Registro ore'!$H$6:$H$505,"Sì"))</f>
        <v/>
      </c>
      <c r="H14" s="33">
        <f>IF(OR($A14="",N(F14)=0),"",G14/F14)</f>
        <v/>
      </c>
      <c r="I14" s="32">
        <f>IF(OR($A14="",$E14=""),"",E14-F14)</f>
        <v/>
      </c>
      <c r="J14" s="33">
        <f>IF(OR($A14="",N($E14)=0),"",F14/E14)</f>
        <v/>
      </c>
      <c r="K14" s="34">
        <f>IF($A14="","",SUMIFS('Registro ore'!$J$6:$J$505,'Registro ore'!$C$6:$C$505,$A14,'Registro ore'!$A$6:$A$505,"&gt;="&amp;IF($B$4="",0,$B$4),'Registro ore'!$A$6:$A$505,"&lt;="&amp;IF($D$4="",2958465,$D$4)))</f>
        <v/>
      </c>
      <c r="L14" s="34">
        <f>IF($A14="","",SUMIFS('Registro ore'!$L$6:$L$505,'Registro ore'!$C$6:$C$505,$A14,'Registro ore'!$A$6:$A$505,"&gt;="&amp;IF($B$4="",0,$B$4),'Registro ore'!$A$6:$A$505,"&lt;="&amp;IF($D$4="",2958465,$D$4)))</f>
        <v/>
      </c>
      <c r="M14" s="34">
        <f>IF($A14="","",L14-K14)</f>
        <v/>
      </c>
    </row>
    <row r="15">
      <c r="A15" s="30">
        <f>IF(Impostazioni!B38="","",Impostazioni!B38)</f>
        <v/>
      </c>
      <c r="B15" s="30">
        <f>IF(Impostazioni!C38="","",Impostazioni!C38)</f>
        <v/>
      </c>
      <c r="C15" s="30">
        <f>IF(Impostazioni!D38="","",Impostazioni!D38)</f>
        <v/>
      </c>
      <c r="D15" s="30">
        <f>IF(Impostazioni!E38="","",Impostazioni!E38)</f>
        <v/>
      </c>
      <c r="E15" s="31">
        <f>IF(Impostazioni!G38="","",Impostazioni!G38)</f>
        <v/>
      </c>
      <c r="F15" s="32">
        <f>IF($A15="","",SUMIFS('Registro ore'!$G$6:$G$505,'Registro ore'!$C$6:$C$505,$A15,'Registro ore'!$A$6:$A$505,"&gt;="&amp;IF($B$4="",0,$B$4),'Registro ore'!$A$6:$A$505,"&lt;="&amp;IF($D$4="",2958465,$D$4)))</f>
        <v/>
      </c>
      <c r="G15" s="32">
        <f>IF($A15="","",SUMIFS('Registro ore'!$G$6:$G$505,'Registro ore'!$C$6:$C$505,$A15,'Registro ore'!$A$6:$A$505,"&gt;="&amp;IF($B$4="",0,$B$4),'Registro ore'!$A$6:$A$505,"&lt;="&amp;IF($D$4="",2958465,$D$4),'Registro ore'!$H$6:$H$505,"Sì"))</f>
        <v/>
      </c>
      <c r="H15" s="33">
        <f>IF(OR($A15="",N(F15)=0),"",G15/F15)</f>
        <v/>
      </c>
      <c r="I15" s="32">
        <f>IF(OR($A15="",$E15=""),"",E15-F15)</f>
        <v/>
      </c>
      <c r="J15" s="33">
        <f>IF(OR($A15="",N($E15)=0),"",F15/E15)</f>
        <v/>
      </c>
      <c r="K15" s="34">
        <f>IF($A15="","",SUMIFS('Registro ore'!$J$6:$J$505,'Registro ore'!$C$6:$C$505,$A15,'Registro ore'!$A$6:$A$505,"&gt;="&amp;IF($B$4="",0,$B$4),'Registro ore'!$A$6:$A$505,"&lt;="&amp;IF($D$4="",2958465,$D$4)))</f>
        <v/>
      </c>
      <c r="L15" s="34">
        <f>IF($A15="","",SUMIFS('Registro ore'!$L$6:$L$505,'Registro ore'!$C$6:$C$505,$A15,'Registro ore'!$A$6:$A$505,"&gt;="&amp;IF($B$4="",0,$B$4),'Registro ore'!$A$6:$A$505,"&lt;="&amp;IF($D$4="",2958465,$D$4)))</f>
        <v/>
      </c>
      <c r="M15" s="34">
        <f>IF($A15="","",L15-K15)</f>
        <v/>
      </c>
    </row>
    <row r="16">
      <c r="A16" s="30">
        <f>IF(Impostazioni!B39="","",Impostazioni!B39)</f>
        <v/>
      </c>
      <c r="B16" s="30">
        <f>IF(Impostazioni!C39="","",Impostazioni!C39)</f>
        <v/>
      </c>
      <c r="C16" s="30">
        <f>IF(Impostazioni!D39="","",Impostazioni!D39)</f>
        <v/>
      </c>
      <c r="D16" s="30">
        <f>IF(Impostazioni!E39="","",Impostazioni!E39)</f>
        <v/>
      </c>
      <c r="E16" s="31">
        <f>IF(Impostazioni!G39="","",Impostazioni!G39)</f>
        <v/>
      </c>
      <c r="F16" s="32">
        <f>IF($A16="","",SUMIFS('Registro ore'!$G$6:$G$505,'Registro ore'!$C$6:$C$505,$A16,'Registro ore'!$A$6:$A$505,"&gt;="&amp;IF($B$4="",0,$B$4),'Registro ore'!$A$6:$A$505,"&lt;="&amp;IF($D$4="",2958465,$D$4)))</f>
        <v/>
      </c>
      <c r="G16" s="32">
        <f>IF($A16="","",SUMIFS('Registro ore'!$G$6:$G$505,'Registro ore'!$C$6:$C$505,$A16,'Registro ore'!$A$6:$A$505,"&gt;="&amp;IF($B$4="",0,$B$4),'Registro ore'!$A$6:$A$505,"&lt;="&amp;IF($D$4="",2958465,$D$4),'Registro ore'!$H$6:$H$505,"Sì"))</f>
        <v/>
      </c>
      <c r="H16" s="33">
        <f>IF(OR($A16="",N(F16)=0),"",G16/F16)</f>
        <v/>
      </c>
      <c r="I16" s="32">
        <f>IF(OR($A16="",$E16=""),"",E16-F16)</f>
        <v/>
      </c>
      <c r="J16" s="33">
        <f>IF(OR($A16="",N($E16)=0),"",F16/E16)</f>
        <v/>
      </c>
      <c r="K16" s="34">
        <f>IF($A16="","",SUMIFS('Registro ore'!$J$6:$J$505,'Registro ore'!$C$6:$C$505,$A16,'Registro ore'!$A$6:$A$505,"&gt;="&amp;IF($B$4="",0,$B$4),'Registro ore'!$A$6:$A$505,"&lt;="&amp;IF($D$4="",2958465,$D$4)))</f>
        <v/>
      </c>
      <c r="L16" s="34">
        <f>IF($A16="","",SUMIFS('Registro ore'!$L$6:$L$505,'Registro ore'!$C$6:$C$505,$A16,'Registro ore'!$A$6:$A$505,"&gt;="&amp;IF($B$4="",0,$B$4),'Registro ore'!$A$6:$A$505,"&lt;="&amp;IF($D$4="",2958465,$D$4)))</f>
        <v/>
      </c>
      <c r="M16" s="34">
        <f>IF($A16="","",L16-K16)</f>
        <v/>
      </c>
    </row>
    <row r="17">
      <c r="A17" s="30">
        <f>IF(Impostazioni!B40="","",Impostazioni!B40)</f>
        <v/>
      </c>
      <c r="B17" s="30">
        <f>IF(Impostazioni!C40="","",Impostazioni!C40)</f>
        <v/>
      </c>
      <c r="C17" s="30">
        <f>IF(Impostazioni!D40="","",Impostazioni!D40)</f>
        <v/>
      </c>
      <c r="D17" s="30">
        <f>IF(Impostazioni!E40="","",Impostazioni!E40)</f>
        <v/>
      </c>
      <c r="E17" s="31">
        <f>IF(Impostazioni!G40="","",Impostazioni!G40)</f>
        <v/>
      </c>
      <c r="F17" s="32">
        <f>IF($A17="","",SUMIFS('Registro ore'!$G$6:$G$505,'Registro ore'!$C$6:$C$505,$A17,'Registro ore'!$A$6:$A$505,"&gt;="&amp;IF($B$4="",0,$B$4),'Registro ore'!$A$6:$A$505,"&lt;="&amp;IF($D$4="",2958465,$D$4)))</f>
        <v/>
      </c>
      <c r="G17" s="32">
        <f>IF($A17="","",SUMIFS('Registro ore'!$G$6:$G$505,'Registro ore'!$C$6:$C$505,$A17,'Registro ore'!$A$6:$A$505,"&gt;="&amp;IF($B$4="",0,$B$4),'Registro ore'!$A$6:$A$505,"&lt;="&amp;IF($D$4="",2958465,$D$4),'Registro ore'!$H$6:$H$505,"Sì"))</f>
        <v/>
      </c>
      <c r="H17" s="33">
        <f>IF(OR($A17="",N(F17)=0),"",G17/F17)</f>
        <v/>
      </c>
      <c r="I17" s="32">
        <f>IF(OR($A17="",$E17=""),"",E17-F17)</f>
        <v/>
      </c>
      <c r="J17" s="33">
        <f>IF(OR($A17="",N($E17)=0),"",F17/E17)</f>
        <v/>
      </c>
      <c r="K17" s="34">
        <f>IF($A17="","",SUMIFS('Registro ore'!$J$6:$J$505,'Registro ore'!$C$6:$C$505,$A17,'Registro ore'!$A$6:$A$505,"&gt;="&amp;IF($B$4="",0,$B$4),'Registro ore'!$A$6:$A$505,"&lt;="&amp;IF($D$4="",2958465,$D$4)))</f>
        <v/>
      </c>
      <c r="L17" s="34">
        <f>IF($A17="","",SUMIFS('Registro ore'!$L$6:$L$505,'Registro ore'!$C$6:$C$505,$A17,'Registro ore'!$A$6:$A$505,"&gt;="&amp;IF($B$4="",0,$B$4),'Registro ore'!$A$6:$A$505,"&lt;="&amp;IF($D$4="",2958465,$D$4)))</f>
        <v/>
      </c>
      <c r="M17" s="34">
        <f>IF($A17="","",L17-K17)</f>
        <v/>
      </c>
    </row>
    <row r="18">
      <c r="A18" s="30">
        <f>IF(Impostazioni!B41="","",Impostazioni!B41)</f>
        <v/>
      </c>
      <c r="B18" s="30">
        <f>IF(Impostazioni!C41="","",Impostazioni!C41)</f>
        <v/>
      </c>
      <c r="C18" s="30">
        <f>IF(Impostazioni!D41="","",Impostazioni!D41)</f>
        <v/>
      </c>
      <c r="D18" s="30">
        <f>IF(Impostazioni!E41="","",Impostazioni!E41)</f>
        <v/>
      </c>
      <c r="E18" s="31">
        <f>IF(Impostazioni!G41="","",Impostazioni!G41)</f>
        <v/>
      </c>
      <c r="F18" s="32">
        <f>IF($A18="","",SUMIFS('Registro ore'!$G$6:$G$505,'Registro ore'!$C$6:$C$505,$A18,'Registro ore'!$A$6:$A$505,"&gt;="&amp;IF($B$4="",0,$B$4),'Registro ore'!$A$6:$A$505,"&lt;="&amp;IF($D$4="",2958465,$D$4)))</f>
        <v/>
      </c>
      <c r="G18" s="32">
        <f>IF($A18="","",SUMIFS('Registro ore'!$G$6:$G$505,'Registro ore'!$C$6:$C$505,$A18,'Registro ore'!$A$6:$A$505,"&gt;="&amp;IF($B$4="",0,$B$4),'Registro ore'!$A$6:$A$505,"&lt;="&amp;IF($D$4="",2958465,$D$4),'Registro ore'!$H$6:$H$505,"Sì"))</f>
        <v/>
      </c>
      <c r="H18" s="33">
        <f>IF(OR($A18="",N(F18)=0),"",G18/F18)</f>
        <v/>
      </c>
      <c r="I18" s="32">
        <f>IF(OR($A18="",$E18=""),"",E18-F18)</f>
        <v/>
      </c>
      <c r="J18" s="33">
        <f>IF(OR($A18="",N($E18)=0),"",F18/E18)</f>
        <v/>
      </c>
      <c r="K18" s="34">
        <f>IF($A18="","",SUMIFS('Registro ore'!$J$6:$J$505,'Registro ore'!$C$6:$C$505,$A18,'Registro ore'!$A$6:$A$505,"&gt;="&amp;IF($B$4="",0,$B$4),'Registro ore'!$A$6:$A$505,"&lt;="&amp;IF($D$4="",2958465,$D$4)))</f>
        <v/>
      </c>
      <c r="L18" s="34">
        <f>IF($A18="","",SUMIFS('Registro ore'!$L$6:$L$505,'Registro ore'!$C$6:$C$505,$A18,'Registro ore'!$A$6:$A$505,"&gt;="&amp;IF($B$4="",0,$B$4),'Registro ore'!$A$6:$A$505,"&lt;="&amp;IF($D$4="",2958465,$D$4)))</f>
        <v/>
      </c>
      <c r="M18" s="34">
        <f>IF($A18="","",L18-K18)</f>
        <v/>
      </c>
    </row>
    <row r="19">
      <c r="A19" s="30">
        <f>IF(Impostazioni!B42="","",Impostazioni!B42)</f>
        <v/>
      </c>
      <c r="B19" s="30">
        <f>IF(Impostazioni!C42="","",Impostazioni!C42)</f>
        <v/>
      </c>
      <c r="C19" s="30">
        <f>IF(Impostazioni!D42="","",Impostazioni!D42)</f>
        <v/>
      </c>
      <c r="D19" s="30">
        <f>IF(Impostazioni!E42="","",Impostazioni!E42)</f>
        <v/>
      </c>
      <c r="E19" s="31">
        <f>IF(Impostazioni!G42="","",Impostazioni!G42)</f>
        <v/>
      </c>
      <c r="F19" s="32">
        <f>IF($A19="","",SUMIFS('Registro ore'!$G$6:$G$505,'Registro ore'!$C$6:$C$505,$A19,'Registro ore'!$A$6:$A$505,"&gt;="&amp;IF($B$4="",0,$B$4),'Registro ore'!$A$6:$A$505,"&lt;="&amp;IF($D$4="",2958465,$D$4)))</f>
        <v/>
      </c>
      <c r="G19" s="32">
        <f>IF($A19="","",SUMIFS('Registro ore'!$G$6:$G$505,'Registro ore'!$C$6:$C$505,$A19,'Registro ore'!$A$6:$A$505,"&gt;="&amp;IF($B$4="",0,$B$4),'Registro ore'!$A$6:$A$505,"&lt;="&amp;IF($D$4="",2958465,$D$4),'Registro ore'!$H$6:$H$505,"Sì"))</f>
        <v/>
      </c>
      <c r="H19" s="33">
        <f>IF(OR($A19="",N(F19)=0),"",G19/F19)</f>
        <v/>
      </c>
      <c r="I19" s="32">
        <f>IF(OR($A19="",$E19=""),"",E19-F19)</f>
        <v/>
      </c>
      <c r="J19" s="33">
        <f>IF(OR($A19="",N($E19)=0),"",F19/E19)</f>
        <v/>
      </c>
      <c r="K19" s="34">
        <f>IF($A19="","",SUMIFS('Registro ore'!$J$6:$J$505,'Registro ore'!$C$6:$C$505,$A19,'Registro ore'!$A$6:$A$505,"&gt;="&amp;IF($B$4="",0,$B$4),'Registro ore'!$A$6:$A$505,"&lt;="&amp;IF($D$4="",2958465,$D$4)))</f>
        <v/>
      </c>
      <c r="L19" s="34">
        <f>IF($A19="","",SUMIFS('Registro ore'!$L$6:$L$505,'Registro ore'!$C$6:$C$505,$A19,'Registro ore'!$A$6:$A$505,"&gt;="&amp;IF($B$4="",0,$B$4),'Registro ore'!$A$6:$A$505,"&lt;="&amp;IF($D$4="",2958465,$D$4)))</f>
        <v/>
      </c>
      <c r="M19" s="34">
        <f>IF($A19="","",L19-K19)</f>
        <v/>
      </c>
    </row>
    <row r="20">
      <c r="A20" s="30">
        <f>IF(Impostazioni!B43="","",Impostazioni!B43)</f>
        <v/>
      </c>
      <c r="B20" s="30">
        <f>IF(Impostazioni!C43="","",Impostazioni!C43)</f>
        <v/>
      </c>
      <c r="C20" s="30">
        <f>IF(Impostazioni!D43="","",Impostazioni!D43)</f>
        <v/>
      </c>
      <c r="D20" s="30">
        <f>IF(Impostazioni!E43="","",Impostazioni!E43)</f>
        <v/>
      </c>
      <c r="E20" s="31">
        <f>IF(Impostazioni!G43="","",Impostazioni!G43)</f>
        <v/>
      </c>
      <c r="F20" s="32">
        <f>IF($A20="","",SUMIFS('Registro ore'!$G$6:$G$505,'Registro ore'!$C$6:$C$505,$A20,'Registro ore'!$A$6:$A$505,"&gt;="&amp;IF($B$4="",0,$B$4),'Registro ore'!$A$6:$A$505,"&lt;="&amp;IF($D$4="",2958465,$D$4)))</f>
        <v/>
      </c>
      <c r="G20" s="32">
        <f>IF($A20="","",SUMIFS('Registro ore'!$G$6:$G$505,'Registro ore'!$C$6:$C$505,$A20,'Registro ore'!$A$6:$A$505,"&gt;="&amp;IF($B$4="",0,$B$4),'Registro ore'!$A$6:$A$505,"&lt;="&amp;IF($D$4="",2958465,$D$4),'Registro ore'!$H$6:$H$505,"Sì"))</f>
        <v/>
      </c>
      <c r="H20" s="33">
        <f>IF(OR($A20="",N(F20)=0),"",G20/F20)</f>
        <v/>
      </c>
      <c r="I20" s="32">
        <f>IF(OR($A20="",$E20=""),"",E20-F20)</f>
        <v/>
      </c>
      <c r="J20" s="33">
        <f>IF(OR($A20="",N($E20)=0),"",F20/E20)</f>
        <v/>
      </c>
      <c r="K20" s="34">
        <f>IF($A20="","",SUMIFS('Registro ore'!$J$6:$J$505,'Registro ore'!$C$6:$C$505,$A20,'Registro ore'!$A$6:$A$505,"&gt;="&amp;IF($B$4="",0,$B$4),'Registro ore'!$A$6:$A$505,"&lt;="&amp;IF($D$4="",2958465,$D$4)))</f>
        <v/>
      </c>
      <c r="L20" s="34">
        <f>IF($A20="","",SUMIFS('Registro ore'!$L$6:$L$505,'Registro ore'!$C$6:$C$505,$A20,'Registro ore'!$A$6:$A$505,"&gt;="&amp;IF($B$4="",0,$B$4),'Registro ore'!$A$6:$A$505,"&lt;="&amp;IF($D$4="",2958465,$D$4)))</f>
        <v/>
      </c>
      <c r="M20" s="34">
        <f>IF($A20="","",L20-K20)</f>
        <v/>
      </c>
    </row>
    <row r="21">
      <c r="A21" s="30">
        <f>IF(Impostazioni!B44="","",Impostazioni!B44)</f>
        <v/>
      </c>
      <c r="B21" s="30">
        <f>IF(Impostazioni!C44="","",Impostazioni!C44)</f>
        <v/>
      </c>
      <c r="C21" s="30">
        <f>IF(Impostazioni!D44="","",Impostazioni!D44)</f>
        <v/>
      </c>
      <c r="D21" s="30">
        <f>IF(Impostazioni!E44="","",Impostazioni!E44)</f>
        <v/>
      </c>
      <c r="E21" s="31">
        <f>IF(Impostazioni!G44="","",Impostazioni!G44)</f>
        <v/>
      </c>
      <c r="F21" s="32">
        <f>IF($A21="","",SUMIFS('Registro ore'!$G$6:$G$505,'Registro ore'!$C$6:$C$505,$A21,'Registro ore'!$A$6:$A$505,"&gt;="&amp;IF($B$4="",0,$B$4),'Registro ore'!$A$6:$A$505,"&lt;="&amp;IF($D$4="",2958465,$D$4)))</f>
        <v/>
      </c>
      <c r="G21" s="32">
        <f>IF($A21="","",SUMIFS('Registro ore'!$G$6:$G$505,'Registro ore'!$C$6:$C$505,$A21,'Registro ore'!$A$6:$A$505,"&gt;="&amp;IF($B$4="",0,$B$4),'Registro ore'!$A$6:$A$505,"&lt;="&amp;IF($D$4="",2958465,$D$4),'Registro ore'!$H$6:$H$505,"Sì"))</f>
        <v/>
      </c>
      <c r="H21" s="33">
        <f>IF(OR($A21="",N(F21)=0),"",G21/F21)</f>
        <v/>
      </c>
      <c r="I21" s="32">
        <f>IF(OR($A21="",$E21=""),"",E21-F21)</f>
        <v/>
      </c>
      <c r="J21" s="33">
        <f>IF(OR($A21="",N($E21)=0),"",F21/E21)</f>
        <v/>
      </c>
      <c r="K21" s="34">
        <f>IF($A21="","",SUMIFS('Registro ore'!$J$6:$J$505,'Registro ore'!$C$6:$C$505,$A21,'Registro ore'!$A$6:$A$505,"&gt;="&amp;IF($B$4="",0,$B$4),'Registro ore'!$A$6:$A$505,"&lt;="&amp;IF($D$4="",2958465,$D$4)))</f>
        <v/>
      </c>
      <c r="L21" s="34">
        <f>IF($A21="","",SUMIFS('Registro ore'!$L$6:$L$505,'Registro ore'!$C$6:$C$505,$A21,'Registro ore'!$A$6:$A$505,"&gt;="&amp;IF($B$4="",0,$B$4),'Registro ore'!$A$6:$A$505,"&lt;="&amp;IF($D$4="",2958465,$D$4)))</f>
        <v/>
      </c>
      <c r="M21" s="34">
        <f>IF($A21="","",L21-K21)</f>
        <v/>
      </c>
    </row>
    <row r="22">
      <c r="A22" s="30">
        <f>IF(Impostazioni!B45="","",Impostazioni!B45)</f>
        <v/>
      </c>
      <c r="B22" s="30">
        <f>IF(Impostazioni!C45="","",Impostazioni!C45)</f>
        <v/>
      </c>
      <c r="C22" s="30">
        <f>IF(Impostazioni!D45="","",Impostazioni!D45)</f>
        <v/>
      </c>
      <c r="D22" s="30">
        <f>IF(Impostazioni!E45="","",Impostazioni!E45)</f>
        <v/>
      </c>
      <c r="E22" s="31">
        <f>IF(Impostazioni!G45="","",Impostazioni!G45)</f>
        <v/>
      </c>
      <c r="F22" s="32">
        <f>IF($A22="","",SUMIFS('Registro ore'!$G$6:$G$505,'Registro ore'!$C$6:$C$505,$A22,'Registro ore'!$A$6:$A$505,"&gt;="&amp;IF($B$4="",0,$B$4),'Registro ore'!$A$6:$A$505,"&lt;="&amp;IF($D$4="",2958465,$D$4)))</f>
        <v/>
      </c>
      <c r="G22" s="32">
        <f>IF($A22="","",SUMIFS('Registro ore'!$G$6:$G$505,'Registro ore'!$C$6:$C$505,$A22,'Registro ore'!$A$6:$A$505,"&gt;="&amp;IF($B$4="",0,$B$4),'Registro ore'!$A$6:$A$505,"&lt;="&amp;IF($D$4="",2958465,$D$4),'Registro ore'!$H$6:$H$505,"Sì"))</f>
        <v/>
      </c>
      <c r="H22" s="33">
        <f>IF(OR($A22="",N(F22)=0),"",G22/F22)</f>
        <v/>
      </c>
      <c r="I22" s="32">
        <f>IF(OR($A22="",$E22=""),"",E22-F22)</f>
        <v/>
      </c>
      <c r="J22" s="33">
        <f>IF(OR($A22="",N($E22)=0),"",F22/E22)</f>
        <v/>
      </c>
      <c r="K22" s="34">
        <f>IF($A22="","",SUMIFS('Registro ore'!$J$6:$J$505,'Registro ore'!$C$6:$C$505,$A22,'Registro ore'!$A$6:$A$505,"&gt;="&amp;IF($B$4="",0,$B$4),'Registro ore'!$A$6:$A$505,"&lt;="&amp;IF($D$4="",2958465,$D$4)))</f>
        <v/>
      </c>
      <c r="L22" s="34">
        <f>IF($A22="","",SUMIFS('Registro ore'!$L$6:$L$505,'Registro ore'!$C$6:$C$505,$A22,'Registro ore'!$A$6:$A$505,"&gt;="&amp;IF($B$4="",0,$B$4),'Registro ore'!$A$6:$A$505,"&lt;="&amp;IF($D$4="",2958465,$D$4)))</f>
        <v/>
      </c>
      <c r="M22" s="34">
        <f>IF($A22="","",L22-K22)</f>
        <v/>
      </c>
    </row>
    <row r="23">
      <c r="A23" s="30">
        <f>IF(Impostazioni!B46="","",Impostazioni!B46)</f>
        <v/>
      </c>
      <c r="B23" s="30">
        <f>IF(Impostazioni!C46="","",Impostazioni!C46)</f>
        <v/>
      </c>
      <c r="C23" s="30">
        <f>IF(Impostazioni!D46="","",Impostazioni!D46)</f>
        <v/>
      </c>
      <c r="D23" s="30">
        <f>IF(Impostazioni!E46="","",Impostazioni!E46)</f>
        <v/>
      </c>
      <c r="E23" s="31">
        <f>IF(Impostazioni!G46="","",Impostazioni!G46)</f>
        <v/>
      </c>
      <c r="F23" s="32">
        <f>IF($A23="","",SUMIFS('Registro ore'!$G$6:$G$505,'Registro ore'!$C$6:$C$505,$A23,'Registro ore'!$A$6:$A$505,"&gt;="&amp;IF($B$4="",0,$B$4),'Registro ore'!$A$6:$A$505,"&lt;="&amp;IF($D$4="",2958465,$D$4)))</f>
        <v/>
      </c>
      <c r="G23" s="32">
        <f>IF($A23="","",SUMIFS('Registro ore'!$G$6:$G$505,'Registro ore'!$C$6:$C$505,$A23,'Registro ore'!$A$6:$A$505,"&gt;="&amp;IF($B$4="",0,$B$4),'Registro ore'!$A$6:$A$505,"&lt;="&amp;IF($D$4="",2958465,$D$4),'Registro ore'!$H$6:$H$505,"Sì"))</f>
        <v/>
      </c>
      <c r="H23" s="33">
        <f>IF(OR($A23="",N(F23)=0),"",G23/F23)</f>
        <v/>
      </c>
      <c r="I23" s="32">
        <f>IF(OR($A23="",$E23=""),"",E23-F23)</f>
        <v/>
      </c>
      <c r="J23" s="33">
        <f>IF(OR($A23="",N($E23)=0),"",F23/E23)</f>
        <v/>
      </c>
      <c r="K23" s="34">
        <f>IF($A23="","",SUMIFS('Registro ore'!$J$6:$J$505,'Registro ore'!$C$6:$C$505,$A23,'Registro ore'!$A$6:$A$505,"&gt;="&amp;IF($B$4="",0,$B$4),'Registro ore'!$A$6:$A$505,"&lt;="&amp;IF($D$4="",2958465,$D$4)))</f>
        <v/>
      </c>
      <c r="L23" s="34">
        <f>IF($A23="","",SUMIFS('Registro ore'!$L$6:$L$505,'Registro ore'!$C$6:$C$505,$A23,'Registro ore'!$A$6:$A$505,"&gt;="&amp;IF($B$4="",0,$B$4),'Registro ore'!$A$6:$A$505,"&lt;="&amp;IF($D$4="",2958465,$D$4)))</f>
        <v/>
      </c>
      <c r="M23" s="34">
        <f>IF($A23="","",L23-K23)</f>
        <v/>
      </c>
    </row>
    <row r="24">
      <c r="A24" s="30">
        <f>IF(Impostazioni!B47="","",Impostazioni!B47)</f>
        <v/>
      </c>
      <c r="B24" s="30">
        <f>IF(Impostazioni!C47="","",Impostazioni!C47)</f>
        <v/>
      </c>
      <c r="C24" s="30">
        <f>IF(Impostazioni!D47="","",Impostazioni!D47)</f>
        <v/>
      </c>
      <c r="D24" s="30">
        <f>IF(Impostazioni!E47="","",Impostazioni!E47)</f>
        <v/>
      </c>
      <c r="E24" s="31">
        <f>IF(Impostazioni!G47="","",Impostazioni!G47)</f>
        <v/>
      </c>
      <c r="F24" s="32">
        <f>IF($A24="","",SUMIFS('Registro ore'!$G$6:$G$505,'Registro ore'!$C$6:$C$505,$A24,'Registro ore'!$A$6:$A$505,"&gt;="&amp;IF($B$4="",0,$B$4),'Registro ore'!$A$6:$A$505,"&lt;="&amp;IF($D$4="",2958465,$D$4)))</f>
        <v/>
      </c>
      <c r="G24" s="32">
        <f>IF($A24="","",SUMIFS('Registro ore'!$G$6:$G$505,'Registro ore'!$C$6:$C$505,$A24,'Registro ore'!$A$6:$A$505,"&gt;="&amp;IF($B$4="",0,$B$4),'Registro ore'!$A$6:$A$505,"&lt;="&amp;IF($D$4="",2958465,$D$4),'Registro ore'!$H$6:$H$505,"Sì"))</f>
        <v/>
      </c>
      <c r="H24" s="33">
        <f>IF(OR($A24="",N(F24)=0),"",G24/F24)</f>
        <v/>
      </c>
      <c r="I24" s="32">
        <f>IF(OR($A24="",$E24=""),"",E24-F24)</f>
        <v/>
      </c>
      <c r="J24" s="33">
        <f>IF(OR($A24="",N($E24)=0),"",F24/E24)</f>
        <v/>
      </c>
      <c r="K24" s="34">
        <f>IF($A24="","",SUMIFS('Registro ore'!$J$6:$J$505,'Registro ore'!$C$6:$C$505,$A24,'Registro ore'!$A$6:$A$505,"&gt;="&amp;IF($B$4="",0,$B$4),'Registro ore'!$A$6:$A$505,"&lt;="&amp;IF($D$4="",2958465,$D$4)))</f>
        <v/>
      </c>
      <c r="L24" s="34">
        <f>IF($A24="","",SUMIFS('Registro ore'!$L$6:$L$505,'Registro ore'!$C$6:$C$505,$A24,'Registro ore'!$A$6:$A$505,"&gt;="&amp;IF($B$4="",0,$B$4),'Registro ore'!$A$6:$A$505,"&lt;="&amp;IF($D$4="",2958465,$D$4)))</f>
        <v/>
      </c>
      <c r="M24" s="34">
        <f>IF($A24="","",L24-K24)</f>
        <v/>
      </c>
    </row>
    <row r="25">
      <c r="A25" s="30">
        <f>IF(Impostazioni!B48="","",Impostazioni!B48)</f>
        <v/>
      </c>
      <c r="B25" s="30">
        <f>IF(Impostazioni!C48="","",Impostazioni!C48)</f>
        <v/>
      </c>
      <c r="C25" s="30">
        <f>IF(Impostazioni!D48="","",Impostazioni!D48)</f>
        <v/>
      </c>
      <c r="D25" s="30">
        <f>IF(Impostazioni!E48="","",Impostazioni!E48)</f>
        <v/>
      </c>
      <c r="E25" s="31">
        <f>IF(Impostazioni!G48="","",Impostazioni!G48)</f>
        <v/>
      </c>
      <c r="F25" s="32">
        <f>IF($A25="","",SUMIFS('Registro ore'!$G$6:$G$505,'Registro ore'!$C$6:$C$505,$A25,'Registro ore'!$A$6:$A$505,"&gt;="&amp;IF($B$4="",0,$B$4),'Registro ore'!$A$6:$A$505,"&lt;="&amp;IF($D$4="",2958465,$D$4)))</f>
        <v/>
      </c>
      <c r="G25" s="32">
        <f>IF($A25="","",SUMIFS('Registro ore'!$G$6:$G$505,'Registro ore'!$C$6:$C$505,$A25,'Registro ore'!$A$6:$A$505,"&gt;="&amp;IF($B$4="",0,$B$4),'Registro ore'!$A$6:$A$505,"&lt;="&amp;IF($D$4="",2958465,$D$4),'Registro ore'!$H$6:$H$505,"Sì"))</f>
        <v/>
      </c>
      <c r="H25" s="33">
        <f>IF(OR($A25="",N(F25)=0),"",G25/F25)</f>
        <v/>
      </c>
      <c r="I25" s="32">
        <f>IF(OR($A25="",$E25=""),"",E25-F25)</f>
        <v/>
      </c>
      <c r="J25" s="33">
        <f>IF(OR($A25="",N($E25)=0),"",F25/E25)</f>
        <v/>
      </c>
      <c r="K25" s="34">
        <f>IF($A25="","",SUMIFS('Registro ore'!$J$6:$J$505,'Registro ore'!$C$6:$C$505,$A25,'Registro ore'!$A$6:$A$505,"&gt;="&amp;IF($B$4="",0,$B$4),'Registro ore'!$A$6:$A$505,"&lt;="&amp;IF($D$4="",2958465,$D$4)))</f>
        <v/>
      </c>
      <c r="L25" s="34">
        <f>IF($A25="","",SUMIFS('Registro ore'!$L$6:$L$505,'Registro ore'!$C$6:$C$505,$A25,'Registro ore'!$A$6:$A$505,"&gt;="&amp;IF($B$4="",0,$B$4),'Registro ore'!$A$6:$A$505,"&lt;="&amp;IF($D$4="",2958465,$D$4)))</f>
        <v/>
      </c>
      <c r="M25" s="34">
        <f>IF($A25="","",L25-K25)</f>
        <v/>
      </c>
    </row>
    <row r="26">
      <c r="A26" s="30">
        <f>IF(Impostazioni!B49="","",Impostazioni!B49)</f>
        <v/>
      </c>
      <c r="B26" s="30">
        <f>IF(Impostazioni!C49="","",Impostazioni!C49)</f>
        <v/>
      </c>
      <c r="C26" s="30">
        <f>IF(Impostazioni!D49="","",Impostazioni!D49)</f>
        <v/>
      </c>
      <c r="D26" s="30">
        <f>IF(Impostazioni!E49="","",Impostazioni!E49)</f>
        <v/>
      </c>
      <c r="E26" s="31">
        <f>IF(Impostazioni!G49="","",Impostazioni!G49)</f>
        <v/>
      </c>
      <c r="F26" s="32">
        <f>IF($A26="","",SUMIFS('Registro ore'!$G$6:$G$505,'Registro ore'!$C$6:$C$505,$A26,'Registro ore'!$A$6:$A$505,"&gt;="&amp;IF($B$4="",0,$B$4),'Registro ore'!$A$6:$A$505,"&lt;="&amp;IF($D$4="",2958465,$D$4)))</f>
        <v/>
      </c>
      <c r="G26" s="32">
        <f>IF($A26="","",SUMIFS('Registro ore'!$G$6:$G$505,'Registro ore'!$C$6:$C$505,$A26,'Registro ore'!$A$6:$A$505,"&gt;="&amp;IF($B$4="",0,$B$4),'Registro ore'!$A$6:$A$505,"&lt;="&amp;IF($D$4="",2958465,$D$4),'Registro ore'!$H$6:$H$505,"Sì"))</f>
        <v/>
      </c>
      <c r="H26" s="33">
        <f>IF(OR($A26="",N(F26)=0),"",G26/F26)</f>
        <v/>
      </c>
      <c r="I26" s="32">
        <f>IF(OR($A26="",$E26=""),"",E26-F26)</f>
        <v/>
      </c>
      <c r="J26" s="33">
        <f>IF(OR($A26="",N($E26)=0),"",F26/E26)</f>
        <v/>
      </c>
      <c r="K26" s="34">
        <f>IF($A26="","",SUMIFS('Registro ore'!$J$6:$J$505,'Registro ore'!$C$6:$C$505,$A26,'Registro ore'!$A$6:$A$505,"&gt;="&amp;IF($B$4="",0,$B$4),'Registro ore'!$A$6:$A$505,"&lt;="&amp;IF($D$4="",2958465,$D$4)))</f>
        <v/>
      </c>
      <c r="L26" s="34">
        <f>IF($A26="","",SUMIFS('Registro ore'!$L$6:$L$505,'Registro ore'!$C$6:$C$505,$A26,'Registro ore'!$A$6:$A$505,"&gt;="&amp;IF($B$4="",0,$B$4),'Registro ore'!$A$6:$A$505,"&lt;="&amp;IF($D$4="",2958465,$D$4)))</f>
        <v/>
      </c>
      <c r="M26" s="34">
        <f>IF($A26="","",L26-K26)</f>
        <v/>
      </c>
    </row>
    <row r="27">
      <c r="A27" s="30">
        <f>IF(Impostazioni!B50="","",Impostazioni!B50)</f>
        <v/>
      </c>
      <c r="B27" s="30">
        <f>IF(Impostazioni!C50="","",Impostazioni!C50)</f>
        <v/>
      </c>
      <c r="C27" s="30">
        <f>IF(Impostazioni!D50="","",Impostazioni!D50)</f>
        <v/>
      </c>
      <c r="D27" s="30">
        <f>IF(Impostazioni!E50="","",Impostazioni!E50)</f>
        <v/>
      </c>
      <c r="E27" s="31">
        <f>IF(Impostazioni!G50="","",Impostazioni!G50)</f>
        <v/>
      </c>
      <c r="F27" s="32">
        <f>IF($A27="","",SUMIFS('Registro ore'!$G$6:$G$505,'Registro ore'!$C$6:$C$505,$A27,'Registro ore'!$A$6:$A$505,"&gt;="&amp;IF($B$4="",0,$B$4),'Registro ore'!$A$6:$A$505,"&lt;="&amp;IF($D$4="",2958465,$D$4)))</f>
        <v/>
      </c>
      <c r="G27" s="32">
        <f>IF($A27="","",SUMIFS('Registro ore'!$G$6:$G$505,'Registro ore'!$C$6:$C$505,$A27,'Registro ore'!$A$6:$A$505,"&gt;="&amp;IF($B$4="",0,$B$4),'Registro ore'!$A$6:$A$505,"&lt;="&amp;IF($D$4="",2958465,$D$4),'Registro ore'!$H$6:$H$505,"Sì"))</f>
        <v/>
      </c>
      <c r="H27" s="33">
        <f>IF(OR($A27="",N(F27)=0),"",G27/F27)</f>
        <v/>
      </c>
      <c r="I27" s="32">
        <f>IF(OR($A27="",$E27=""),"",E27-F27)</f>
        <v/>
      </c>
      <c r="J27" s="33">
        <f>IF(OR($A27="",N($E27)=0),"",F27/E27)</f>
        <v/>
      </c>
      <c r="K27" s="34">
        <f>IF($A27="","",SUMIFS('Registro ore'!$J$6:$J$505,'Registro ore'!$C$6:$C$505,$A27,'Registro ore'!$A$6:$A$505,"&gt;="&amp;IF($B$4="",0,$B$4),'Registro ore'!$A$6:$A$505,"&lt;="&amp;IF($D$4="",2958465,$D$4)))</f>
        <v/>
      </c>
      <c r="L27" s="34">
        <f>IF($A27="","",SUMIFS('Registro ore'!$L$6:$L$505,'Registro ore'!$C$6:$C$505,$A27,'Registro ore'!$A$6:$A$505,"&gt;="&amp;IF($B$4="",0,$B$4),'Registro ore'!$A$6:$A$505,"&lt;="&amp;IF($D$4="",2958465,$D$4)))</f>
        <v/>
      </c>
      <c r="M27" s="34">
        <f>IF($A27="","",L27-K27)</f>
        <v/>
      </c>
    </row>
    <row r="28">
      <c r="A28" s="30">
        <f>IF(Impostazioni!B51="","",Impostazioni!B51)</f>
        <v/>
      </c>
      <c r="B28" s="30">
        <f>IF(Impostazioni!C51="","",Impostazioni!C51)</f>
        <v/>
      </c>
      <c r="C28" s="30">
        <f>IF(Impostazioni!D51="","",Impostazioni!D51)</f>
        <v/>
      </c>
      <c r="D28" s="30">
        <f>IF(Impostazioni!E51="","",Impostazioni!E51)</f>
        <v/>
      </c>
      <c r="E28" s="31">
        <f>IF(Impostazioni!G51="","",Impostazioni!G51)</f>
        <v/>
      </c>
      <c r="F28" s="32">
        <f>IF($A28="","",SUMIFS('Registro ore'!$G$6:$G$505,'Registro ore'!$C$6:$C$505,$A28,'Registro ore'!$A$6:$A$505,"&gt;="&amp;IF($B$4="",0,$B$4),'Registro ore'!$A$6:$A$505,"&lt;="&amp;IF($D$4="",2958465,$D$4)))</f>
        <v/>
      </c>
      <c r="G28" s="32">
        <f>IF($A28="","",SUMIFS('Registro ore'!$G$6:$G$505,'Registro ore'!$C$6:$C$505,$A28,'Registro ore'!$A$6:$A$505,"&gt;="&amp;IF($B$4="",0,$B$4),'Registro ore'!$A$6:$A$505,"&lt;="&amp;IF($D$4="",2958465,$D$4),'Registro ore'!$H$6:$H$505,"Sì"))</f>
        <v/>
      </c>
      <c r="H28" s="33">
        <f>IF(OR($A28="",N(F28)=0),"",G28/F28)</f>
        <v/>
      </c>
      <c r="I28" s="32">
        <f>IF(OR($A28="",$E28=""),"",E28-F28)</f>
        <v/>
      </c>
      <c r="J28" s="33">
        <f>IF(OR($A28="",N($E28)=0),"",F28/E28)</f>
        <v/>
      </c>
      <c r="K28" s="34">
        <f>IF($A28="","",SUMIFS('Registro ore'!$J$6:$J$505,'Registro ore'!$C$6:$C$505,$A28,'Registro ore'!$A$6:$A$505,"&gt;="&amp;IF($B$4="",0,$B$4),'Registro ore'!$A$6:$A$505,"&lt;="&amp;IF($D$4="",2958465,$D$4)))</f>
        <v/>
      </c>
      <c r="L28" s="34">
        <f>IF($A28="","",SUMIFS('Registro ore'!$L$6:$L$505,'Registro ore'!$C$6:$C$505,$A28,'Registro ore'!$A$6:$A$505,"&gt;="&amp;IF($B$4="",0,$B$4),'Registro ore'!$A$6:$A$505,"&lt;="&amp;IF($D$4="",2958465,$D$4)))</f>
        <v/>
      </c>
      <c r="M28" s="34">
        <f>IF($A28="","",L28-K28)</f>
        <v/>
      </c>
    </row>
    <row r="29">
      <c r="A29" s="30">
        <f>IF(Impostazioni!B52="","",Impostazioni!B52)</f>
        <v/>
      </c>
      <c r="B29" s="30">
        <f>IF(Impostazioni!C52="","",Impostazioni!C52)</f>
        <v/>
      </c>
      <c r="C29" s="30">
        <f>IF(Impostazioni!D52="","",Impostazioni!D52)</f>
        <v/>
      </c>
      <c r="D29" s="30">
        <f>IF(Impostazioni!E52="","",Impostazioni!E52)</f>
        <v/>
      </c>
      <c r="E29" s="31">
        <f>IF(Impostazioni!G52="","",Impostazioni!G52)</f>
        <v/>
      </c>
      <c r="F29" s="32">
        <f>IF($A29="","",SUMIFS('Registro ore'!$G$6:$G$505,'Registro ore'!$C$6:$C$505,$A29,'Registro ore'!$A$6:$A$505,"&gt;="&amp;IF($B$4="",0,$B$4),'Registro ore'!$A$6:$A$505,"&lt;="&amp;IF($D$4="",2958465,$D$4)))</f>
        <v/>
      </c>
      <c r="G29" s="32">
        <f>IF($A29="","",SUMIFS('Registro ore'!$G$6:$G$505,'Registro ore'!$C$6:$C$505,$A29,'Registro ore'!$A$6:$A$505,"&gt;="&amp;IF($B$4="",0,$B$4),'Registro ore'!$A$6:$A$505,"&lt;="&amp;IF($D$4="",2958465,$D$4),'Registro ore'!$H$6:$H$505,"Sì"))</f>
        <v/>
      </c>
      <c r="H29" s="33">
        <f>IF(OR($A29="",N(F29)=0),"",G29/F29)</f>
        <v/>
      </c>
      <c r="I29" s="32">
        <f>IF(OR($A29="",$E29=""),"",E29-F29)</f>
        <v/>
      </c>
      <c r="J29" s="33">
        <f>IF(OR($A29="",N($E29)=0),"",F29/E29)</f>
        <v/>
      </c>
      <c r="K29" s="34">
        <f>IF($A29="","",SUMIFS('Registro ore'!$J$6:$J$505,'Registro ore'!$C$6:$C$505,$A29,'Registro ore'!$A$6:$A$505,"&gt;="&amp;IF($B$4="",0,$B$4),'Registro ore'!$A$6:$A$505,"&lt;="&amp;IF($D$4="",2958465,$D$4)))</f>
        <v/>
      </c>
      <c r="L29" s="34">
        <f>IF($A29="","",SUMIFS('Registro ore'!$L$6:$L$505,'Registro ore'!$C$6:$C$505,$A29,'Registro ore'!$A$6:$A$505,"&gt;="&amp;IF($B$4="",0,$B$4),'Registro ore'!$A$6:$A$505,"&lt;="&amp;IF($D$4="",2958465,$D$4)))</f>
        <v/>
      </c>
      <c r="M29" s="34">
        <f>IF($A29="","",L29-K29)</f>
        <v/>
      </c>
    </row>
    <row r="30">
      <c r="A30" s="30">
        <f>IF(Impostazioni!B53="","",Impostazioni!B53)</f>
        <v/>
      </c>
      <c r="B30" s="30">
        <f>IF(Impostazioni!C53="","",Impostazioni!C53)</f>
        <v/>
      </c>
      <c r="C30" s="30">
        <f>IF(Impostazioni!D53="","",Impostazioni!D53)</f>
        <v/>
      </c>
      <c r="D30" s="30">
        <f>IF(Impostazioni!E53="","",Impostazioni!E53)</f>
        <v/>
      </c>
      <c r="E30" s="31">
        <f>IF(Impostazioni!G53="","",Impostazioni!G53)</f>
        <v/>
      </c>
      <c r="F30" s="32">
        <f>IF($A30="","",SUMIFS('Registro ore'!$G$6:$G$505,'Registro ore'!$C$6:$C$505,$A30,'Registro ore'!$A$6:$A$505,"&gt;="&amp;IF($B$4="",0,$B$4),'Registro ore'!$A$6:$A$505,"&lt;="&amp;IF($D$4="",2958465,$D$4)))</f>
        <v/>
      </c>
      <c r="G30" s="32">
        <f>IF($A30="","",SUMIFS('Registro ore'!$G$6:$G$505,'Registro ore'!$C$6:$C$505,$A30,'Registro ore'!$A$6:$A$505,"&gt;="&amp;IF($B$4="",0,$B$4),'Registro ore'!$A$6:$A$505,"&lt;="&amp;IF($D$4="",2958465,$D$4),'Registro ore'!$H$6:$H$505,"Sì"))</f>
        <v/>
      </c>
      <c r="H30" s="33">
        <f>IF(OR($A30="",N(F30)=0),"",G30/F30)</f>
        <v/>
      </c>
      <c r="I30" s="32">
        <f>IF(OR($A30="",$E30=""),"",E30-F30)</f>
        <v/>
      </c>
      <c r="J30" s="33">
        <f>IF(OR($A30="",N($E30)=0),"",F30/E30)</f>
        <v/>
      </c>
      <c r="K30" s="34">
        <f>IF($A30="","",SUMIFS('Registro ore'!$J$6:$J$505,'Registro ore'!$C$6:$C$505,$A30,'Registro ore'!$A$6:$A$505,"&gt;="&amp;IF($B$4="",0,$B$4),'Registro ore'!$A$6:$A$505,"&lt;="&amp;IF($D$4="",2958465,$D$4)))</f>
        <v/>
      </c>
      <c r="L30" s="34">
        <f>IF($A30="","",SUMIFS('Registro ore'!$L$6:$L$505,'Registro ore'!$C$6:$C$505,$A30,'Registro ore'!$A$6:$A$505,"&gt;="&amp;IF($B$4="",0,$B$4),'Registro ore'!$A$6:$A$505,"&lt;="&amp;IF($D$4="",2958465,$D$4)))</f>
        <v/>
      </c>
      <c r="M30" s="34">
        <f>IF($A30="","",L30-K30)</f>
        <v/>
      </c>
    </row>
    <row r="31">
      <c r="A31" s="30">
        <f>IF(Impostazioni!B54="","",Impostazioni!B54)</f>
        <v/>
      </c>
      <c r="B31" s="30">
        <f>IF(Impostazioni!C54="","",Impostazioni!C54)</f>
        <v/>
      </c>
      <c r="C31" s="30">
        <f>IF(Impostazioni!D54="","",Impostazioni!D54)</f>
        <v/>
      </c>
      <c r="D31" s="30">
        <f>IF(Impostazioni!E54="","",Impostazioni!E54)</f>
        <v/>
      </c>
      <c r="E31" s="31">
        <f>IF(Impostazioni!G54="","",Impostazioni!G54)</f>
        <v/>
      </c>
      <c r="F31" s="32">
        <f>IF($A31="","",SUMIFS('Registro ore'!$G$6:$G$505,'Registro ore'!$C$6:$C$505,$A31,'Registro ore'!$A$6:$A$505,"&gt;="&amp;IF($B$4="",0,$B$4),'Registro ore'!$A$6:$A$505,"&lt;="&amp;IF($D$4="",2958465,$D$4)))</f>
        <v/>
      </c>
      <c r="G31" s="32">
        <f>IF($A31="","",SUMIFS('Registro ore'!$G$6:$G$505,'Registro ore'!$C$6:$C$505,$A31,'Registro ore'!$A$6:$A$505,"&gt;="&amp;IF($B$4="",0,$B$4),'Registro ore'!$A$6:$A$505,"&lt;="&amp;IF($D$4="",2958465,$D$4),'Registro ore'!$H$6:$H$505,"Sì"))</f>
        <v/>
      </c>
      <c r="H31" s="33">
        <f>IF(OR($A31="",N(F31)=0),"",G31/F31)</f>
        <v/>
      </c>
      <c r="I31" s="32">
        <f>IF(OR($A31="",$E31=""),"",E31-F31)</f>
        <v/>
      </c>
      <c r="J31" s="33">
        <f>IF(OR($A31="",N($E31)=0),"",F31/E31)</f>
        <v/>
      </c>
      <c r="K31" s="34">
        <f>IF($A31="","",SUMIFS('Registro ore'!$J$6:$J$505,'Registro ore'!$C$6:$C$505,$A31,'Registro ore'!$A$6:$A$505,"&gt;="&amp;IF($B$4="",0,$B$4),'Registro ore'!$A$6:$A$505,"&lt;="&amp;IF($D$4="",2958465,$D$4)))</f>
        <v/>
      </c>
      <c r="L31" s="34">
        <f>IF($A31="","",SUMIFS('Registro ore'!$L$6:$L$505,'Registro ore'!$C$6:$C$505,$A31,'Registro ore'!$A$6:$A$505,"&gt;="&amp;IF($B$4="",0,$B$4),'Registro ore'!$A$6:$A$505,"&lt;="&amp;IF($D$4="",2958465,$D$4)))</f>
        <v/>
      </c>
      <c r="M31" s="34">
        <f>IF($A31="","",L31-K31)</f>
        <v/>
      </c>
    </row>
    <row r="32">
      <c r="A32" s="30">
        <f>IF(Impostazioni!B55="","",Impostazioni!B55)</f>
        <v/>
      </c>
      <c r="B32" s="30">
        <f>IF(Impostazioni!C55="","",Impostazioni!C55)</f>
        <v/>
      </c>
      <c r="C32" s="30">
        <f>IF(Impostazioni!D55="","",Impostazioni!D55)</f>
        <v/>
      </c>
      <c r="D32" s="30">
        <f>IF(Impostazioni!E55="","",Impostazioni!E55)</f>
        <v/>
      </c>
      <c r="E32" s="31">
        <f>IF(Impostazioni!G55="","",Impostazioni!G55)</f>
        <v/>
      </c>
      <c r="F32" s="32">
        <f>IF($A32="","",SUMIFS('Registro ore'!$G$6:$G$505,'Registro ore'!$C$6:$C$505,$A32,'Registro ore'!$A$6:$A$505,"&gt;="&amp;IF($B$4="",0,$B$4),'Registro ore'!$A$6:$A$505,"&lt;="&amp;IF($D$4="",2958465,$D$4)))</f>
        <v/>
      </c>
      <c r="G32" s="32">
        <f>IF($A32="","",SUMIFS('Registro ore'!$G$6:$G$505,'Registro ore'!$C$6:$C$505,$A32,'Registro ore'!$A$6:$A$505,"&gt;="&amp;IF($B$4="",0,$B$4),'Registro ore'!$A$6:$A$505,"&lt;="&amp;IF($D$4="",2958465,$D$4),'Registro ore'!$H$6:$H$505,"Sì"))</f>
        <v/>
      </c>
      <c r="H32" s="33">
        <f>IF(OR($A32="",N(F32)=0),"",G32/F32)</f>
        <v/>
      </c>
      <c r="I32" s="32">
        <f>IF(OR($A32="",$E32=""),"",E32-F32)</f>
        <v/>
      </c>
      <c r="J32" s="33">
        <f>IF(OR($A32="",N($E32)=0),"",F32/E32)</f>
        <v/>
      </c>
      <c r="K32" s="34">
        <f>IF($A32="","",SUMIFS('Registro ore'!$J$6:$J$505,'Registro ore'!$C$6:$C$505,$A32,'Registro ore'!$A$6:$A$505,"&gt;="&amp;IF($B$4="",0,$B$4),'Registro ore'!$A$6:$A$505,"&lt;="&amp;IF($D$4="",2958465,$D$4)))</f>
        <v/>
      </c>
      <c r="L32" s="34">
        <f>IF($A32="","",SUMIFS('Registro ore'!$L$6:$L$505,'Registro ore'!$C$6:$C$505,$A32,'Registro ore'!$A$6:$A$505,"&gt;="&amp;IF($B$4="",0,$B$4),'Registro ore'!$A$6:$A$505,"&lt;="&amp;IF($D$4="",2958465,$D$4)))</f>
        <v/>
      </c>
      <c r="M32" s="34">
        <f>IF($A32="","",L32-K32)</f>
        <v/>
      </c>
    </row>
    <row r="33">
      <c r="A33" s="30">
        <f>IF(Impostazioni!B56="","",Impostazioni!B56)</f>
        <v/>
      </c>
      <c r="B33" s="30">
        <f>IF(Impostazioni!C56="","",Impostazioni!C56)</f>
        <v/>
      </c>
      <c r="C33" s="30">
        <f>IF(Impostazioni!D56="","",Impostazioni!D56)</f>
        <v/>
      </c>
      <c r="D33" s="30">
        <f>IF(Impostazioni!E56="","",Impostazioni!E56)</f>
        <v/>
      </c>
      <c r="E33" s="31">
        <f>IF(Impostazioni!G56="","",Impostazioni!G56)</f>
        <v/>
      </c>
      <c r="F33" s="32">
        <f>IF($A33="","",SUMIFS('Registro ore'!$G$6:$G$505,'Registro ore'!$C$6:$C$505,$A33,'Registro ore'!$A$6:$A$505,"&gt;="&amp;IF($B$4="",0,$B$4),'Registro ore'!$A$6:$A$505,"&lt;="&amp;IF($D$4="",2958465,$D$4)))</f>
        <v/>
      </c>
      <c r="G33" s="32">
        <f>IF($A33="","",SUMIFS('Registro ore'!$G$6:$G$505,'Registro ore'!$C$6:$C$505,$A33,'Registro ore'!$A$6:$A$505,"&gt;="&amp;IF($B$4="",0,$B$4),'Registro ore'!$A$6:$A$505,"&lt;="&amp;IF($D$4="",2958465,$D$4),'Registro ore'!$H$6:$H$505,"Sì"))</f>
        <v/>
      </c>
      <c r="H33" s="33">
        <f>IF(OR($A33="",N(F33)=0),"",G33/F33)</f>
        <v/>
      </c>
      <c r="I33" s="32">
        <f>IF(OR($A33="",$E33=""),"",E33-F33)</f>
        <v/>
      </c>
      <c r="J33" s="33">
        <f>IF(OR($A33="",N($E33)=0),"",F33/E33)</f>
        <v/>
      </c>
      <c r="K33" s="34">
        <f>IF($A33="","",SUMIFS('Registro ore'!$J$6:$J$505,'Registro ore'!$C$6:$C$505,$A33,'Registro ore'!$A$6:$A$505,"&gt;="&amp;IF($B$4="",0,$B$4),'Registro ore'!$A$6:$A$505,"&lt;="&amp;IF($D$4="",2958465,$D$4)))</f>
        <v/>
      </c>
      <c r="L33" s="34">
        <f>IF($A33="","",SUMIFS('Registro ore'!$L$6:$L$505,'Registro ore'!$C$6:$C$505,$A33,'Registro ore'!$A$6:$A$505,"&gt;="&amp;IF($B$4="",0,$B$4),'Registro ore'!$A$6:$A$505,"&lt;="&amp;IF($D$4="",2958465,$D$4)))</f>
        <v/>
      </c>
      <c r="M33" s="34">
        <f>IF($A33="","",L33-K33)</f>
        <v/>
      </c>
    </row>
    <row r="34">
      <c r="A34" s="30">
        <f>IF(Impostazioni!B57="","",Impostazioni!B57)</f>
        <v/>
      </c>
      <c r="B34" s="30">
        <f>IF(Impostazioni!C57="","",Impostazioni!C57)</f>
        <v/>
      </c>
      <c r="C34" s="30">
        <f>IF(Impostazioni!D57="","",Impostazioni!D57)</f>
        <v/>
      </c>
      <c r="D34" s="30">
        <f>IF(Impostazioni!E57="","",Impostazioni!E57)</f>
        <v/>
      </c>
      <c r="E34" s="31">
        <f>IF(Impostazioni!G57="","",Impostazioni!G57)</f>
        <v/>
      </c>
      <c r="F34" s="32">
        <f>IF($A34="","",SUMIFS('Registro ore'!$G$6:$G$505,'Registro ore'!$C$6:$C$505,$A34,'Registro ore'!$A$6:$A$505,"&gt;="&amp;IF($B$4="",0,$B$4),'Registro ore'!$A$6:$A$505,"&lt;="&amp;IF($D$4="",2958465,$D$4)))</f>
        <v/>
      </c>
      <c r="G34" s="32">
        <f>IF($A34="","",SUMIFS('Registro ore'!$G$6:$G$505,'Registro ore'!$C$6:$C$505,$A34,'Registro ore'!$A$6:$A$505,"&gt;="&amp;IF($B$4="",0,$B$4),'Registro ore'!$A$6:$A$505,"&lt;="&amp;IF($D$4="",2958465,$D$4),'Registro ore'!$H$6:$H$505,"Sì"))</f>
        <v/>
      </c>
      <c r="H34" s="33">
        <f>IF(OR($A34="",N(F34)=0),"",G34/F34)</f>
        <v/>
      </c>
      <c r="I34" s="32">
        <f>IF(OR($A34="",$E34=""),"",E34-F34)</f>
        <v/>
      </c>
      <c r="J34" s="33">
        <f>IF(OR($A34="",N($E34)=0),"",F34/E34)</f>
        <v/>
      </c>
      <c r="K34" s="34">
        <f>IF($A34="","",SUMIFS('Registro ore'!$J$6:$J$505,'Registro ore'!$C$6:$C$505,$A34,'Registro ore'!$A$6:$A$505,"&gt;="&amp;IF($B$4="",0,$B$4),'Registro ore'!$A$6:$A$505,"&lt;="&amp;IF($D$4="",2958465,$D$4)))</f>
        <v/>
      </c>
      <c r="L34" s="34">
        <f>IF($A34="","",SUMIFS('Registro ore'!$L$6:$L$505,'Registro ore'!$C$6:$C$505,$A34,'Registro ore'!$A$6:$A$505,"&gt;="&amp;IF($B$4="",0,$B$4),'Registro ore'!$A$6:$A$505,"&lt;="&amp;IF($D$4="",2958465,$D$4)))</f>
        <v/>
      </c>
      <c r="M34" s="34">
        <f>IF($A34="","",L34-K34)</f>
        <v/>
      </c>
    </row>
    <row r="35">
      <c r="A35" s="30">
        <f>IF(Impostazioni!B58="","",Impostazioni!B58)</f>
        <v/>
      </c>
      <c r="B35" s="30">
        <f>IF(Impostazioni!C58="","",Impostazioni!C58)</f>
        <v/>
      </c>
      <c r="C35" s="30">
        <f>IF(Impostazioni!D58="","",Impostazioni!D58)</f>
        <v/>
      </c>
      <c r="D35" s="30">
        <f>IF(Impostazioni!E58="","",Impostazioni!E58)</f>
        <v/>
      </c>
      <c r="E35" s="31">
        <f>IF(Impostazioni!G58="","",Impostazioni!G58)</f>
        <v/>
      </c>
      <c r="F35" s="32">
        <f>IF($A35="","",SUMIFS('Registro ore'!$G$6:$G$505,'Registro ore'!$C$6:$C$505,$A35,'Registro ore'!$A$6:$A$505,"&gt;="&amp;IF($B$4="",0,$B$4),'Registro ore'!$A$6:$A$505,"&lt;="&amp;IF($D$4="",2958465,$D$4)))</f>
        <v/>
      </c>
      <c r="G35" s="32">
        <f>IF($A35="","",SUMIFS('Registro ore'!$G$6:$G$505,'Registro ore'!$C$6:$C$505,$A35,'Registro ore'!$A$6:$A$505,"&gt;="&amp;IF($B$4="",0,$B$4),'Registro ore'!$A$6:$A$505,"&lt;="&amp;IF($D$4="",2958465,$D$4),'Registro ore'!$H$6:$H$505,"Sì"))</f>
        <v/>
      </c>
      <c r="H35" s="33">
        <f>IF(OR($A35="",N(F35)=0),"",G35/F35)</f>
        <v/>
      </c>
      <c r="I35" s="32">
        <f>IF(OR($A35="",$E35=""),"",E35-F35)</f>
        <v/>
      </c>
      <c r="J35" s="33">
        <f>IF(OR($A35="",N($E35)=0),"",F35/E35)</f>
        <v/>
      </c>
      <c r="K35" s="34">
        <f>IF($A35="","",SUMIFS('Registro ore'!$J$6:$J$505,'Registro ore'!$C$6:$C$505,$A35,'Registro ore'!$A$6:$A$505,"&gt;="&amp;IF($B$4="",0,$B$4),'Registro ore'!$A$6:$A$505,"&lt;="&amp;IF($D$4="",2958465,$D$4)))</f>
        <v/>
      </c>
      <c r="L35" s="34">
        <f>IF($A35="","",SUMIFS('Registro ore'!$L$6:$L$505,'Registro ore'!$C$6:$C$505,$A35,'Registro ore'!$A$6:$A$505,"&gt;="&amp;IF($B$4="",0,$B$4),'Registro ore'!$A$6:$A$505,"&lt;="&amp;IF($D$4="",2958465,$D$4)))</f>
        <v/>
      </c>
      <c r="M35" s="34">
        <f>IF($A35="","",L35-K35)</f>
        <v/>
      </c>
    </row>
    <row r="36">
      <c r="A36" s="30">
        <f>IF(Impostazioni!B59="","",Impostazioni!B59)</f>
        <v/>
      </c>
      <c r="B36" s="30">
        <f>IF(Impostazioni!C59="","",Impostazioni!C59)</f>
        <v/>
      </c>
      <c r="C36" s="30">
        <f>IF(Impostazioni!D59="","",Impostazioni!D59)</f>
        <v/>
      </c>
      <c r="D36" s="30">
        <f>IF(Impostazioni!E59="","",Impostazioni!E59)</f>
        <v/>
      </c>
      <c r="E36" s="31">
        <f>IF(Impostazioni!G59="","",Impostazioni!G59)</f>
        <v/>
      </c>
      <c r="F36" s="32">
        <f>IF($A36="","",SUMIFS('Registro ore'!$G$6:$G$505,'Registro ore'!$C$6:$C$505,$A36,'Registro ore'!$A$6:$A$505,"&gt;="&amp;IF($B$4="",0,$B$4),'Registro ore'!$A$6:$A$505,"&lt;="&amp;IF($D$4="",2958465,$D$4)))</f>
        <v/>
      </c>
      <c r="G36" s="32">
        <f>IF($A36="","",SUMIFS('Registro ore'!$G$6:$G$505,'Registro ore'!$C$6:$C$505,$A36,'Registro ore'!$A$6:$A$505,"&gt;="&amp;IF($B$4="",0,$B$4),'Registro ore'!$A$6:$A$505,"&lt;="&amp;IF($D$4="",2958465,$D$4),'Registro ore'!$H$6:$H$505,"Sì"))</f>
        <v/>
      </c>
      <c r="H36" s="33">
        <f>IF(OR($A36="",N(F36)=0),"",G36/F36)</f>
        <v/>
      </c>
      <c r="I36" s="32">
        <f>IF(OR($A36="",$E36=""),"",E36-F36)</f>
        <v/>
      </c>
      <c r="J36" s="33">
        <f>IF(OR($A36="",N($E36)=0),"",F36/E36)</f>
        <v/>
      </c>
      <c r="K36" s="34">
        <f>IF($A36="","",SUMIFS('Registro ore'!$J$6:$J$505,'Registro ore'!$C$6:$C$505,$A36,'Registro ore'!$A$6:$A$505,"&gt;="&amp;IF($B$4="",0,$B$4),'Registro ore'!$A$6:$A$505,"&lt;="&amp;IF($D$4="",2958465,$D$4)))</f>
        <v/>
      </c>
      <c r="L36" s="34">
        <f>IF($A36="","",SUMIFS('Registro ore'!$L$6:$L$505,'Registro ore'!$C$6:$C$505,$A36,'Registro ore'!$A$6:$A$505,"&gt;="&amp;IF($B$4="",0,$B$4),'Registro ore'!$A$6:$A$505,"&lt;="&amp;IF($D$4="",2958465,$D$4)))</f>
        <v/>
      </c>
      <c r="M36" s="34">
        <f>IF($A36="","",L36-K36)</f>
        <v/>
      </c>
    </row>
    <row r="37">
      <c r="A37" s="7" t="inlineStr">
        <is>
          <t>Totale</t>
        </is>
      </c>
      <c r="E37" s="35">
        <f>SUM(E7:E36)</f>
        <v/>
      </c>
      <c r="F37" s="12">
        <f>SUM(F7:F36)</f>
        <v/>
      </c>
      <c r="G37" s="12">
        <f>SUM(G7:G36)</f>
        <v/>
      </c>
      <c r="H37" s="36">
        <f>IF(F37=0,"",G37/F37)</f>
        <v/>
      </c>
      <c r="K37" s="37">
        <f>SUM(K7:K36)</f>
        <v/>
      </c>
      <c r="L37" s="37">
        <f>SUM(L7:L36)</f>
        <v/>
      </c>
      <c r="M37" s="37">
        <f>SUM(M7:M36)</f>
        <v/>
      </c>
    </row>
    <row r="39">
      <c r="A39" s="6" t="inlineStr">
        <is>
          <t>Per le commesse a corpo e a canone il «valore delle ore» è quanto varrebbero le ore a tariffa, non quanto fatturi: se il valore supera di molto il prezzo del contratto, le ore stanno mangiando il margine.</t>
        </is>
      </c>
    </row>
  </sheetData>
  <conditionalFormatting sqref="J7:J36">
    <cfRule type="expression" priority="1" dxfId="0">
      <formula>AND(ISNUMBER(J7),J7&gt;1)</formula>
    </cfRule>
    <cfRule type="expression" priority="2" dxfId="1">
      <formula>AND(ISNUMBER(J7),J7&gt;0.8,J7&lt;=1)</formula>
    </cfRule>
  </conditionalFormatting>
  <printOptions horizontalCentered="1"/>
  <pageMargins left="0.4" right="0.4" top="0.5" bottom="0.5" header="0.2" footer="0.2"/>
  <pageSetup orientation="landscape" paperSize="9" fitToHeight="0" fitToWidth="1"/>
  <headerFooter>
    <oddHeader/>
    <oddFooter>&amp;C&amp;8 Pagina &amp;P di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I29"/>
  <sheetViews>
    <sheetView showGridLines="0" workbookViewId="0">
      <pane xSplit="1" ySplit="6" topLeftCell="B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0" customWidth="1" min="1" max="1"/>
    <col width="24" customWidth="1" min="2" max="2"/>
    <col width="11" customWidth="1" min="3" max="3"/>
    <col width="11" customWidth="1" min="4" max="4"/>
    <col width="11" customWidth="1" min="5" max="5"/>
    <col width="11" customWidth="1" min="6" max="6"/>
    <col width="13" customWidth="1" min="7" max="7"/>
    <col width="10" customWidth="1" min="8" max="8"/>
    <col width="13" customWidth="1" min="9" max="9"/>
  </cols>
  <sheetData>
    <row r="1" ht="24" customHeight="1">
      <c r="A1" s="5" t="inlineStr">
        <is>
          <t>Riepilogo per persona</t>
        </is>
      </c>
    </row>
    <row r="2">
      <c r="A2" s="6" t="inlineStr">
        <is>
          <t>Ore registrate, ore fatturabili e utilizzo nel periodo. Per l'utilizzo servono le due date.</t>
        </is>
      </c>
    </row>
    <row r="4">
      <c r="A4" s="7" t="inlineStr">
        <is>
          <t>Dal</t>
        </is>
      </c>
      <c r="B4" s="14" t="n">
        <v>46286</v>
      </c>
      <c r="C4" s="29" t="inlineStr">
        <is>
          <t>Al</t>
        </is>
      </c>
      <c r="D4" s="14" t="n">
        <v>46292</v>
      </c>
      <c r="E4" s="7" t="inlineStr">
        <is>
          <t>Settimane nel periodo</t>
        </is>
      </c>
      <c r="F4" s="38">
        <f>IF(OR(B4="",D4=""),"",(D4-B4+1)/7)</f>
        <v/>
      </c>
    </row>
    <row r="6" ht="44" customHeight="1">
      <c r="A6" s="8" t="inlineStr">
        <is>
          <t>Persona</t>
        </is>
      </c>
      <c r="B6" s="8" t="inlineStr">
        <is>
          <t>Ruolo</t>
        </is>
      </c>
      <c r="C6" s="8" t="inlineStr">
        <is>
          <t>Ore registrate</t>
        </is>
      </c>
      <c r="D6" s="8" t="inlineStr">
        <is>
          <t>Ore fatturabili</t>
        </is>
      </c>
      <c r="E6" s="8" t="inlineStr">
        <is>
          <t>Ore non fatturabili</t>
        </is>
      </c>
      <c r="F6" s="8" t="inlineStr">
        <is>
          <t>% fatturabili</t>
        </is>
      </c>
      <c r="G6" s="8" t="inlineStr">
        <is>
          <t>Ore contrattuali nel periodo</t>
        </is>
      </c>
      <c r="H6" s="8" t="inlineStr">
        <is>
          <t>Utilizzo</t>
        </is>
      </c>
      <c r="I6" s="8" t="inlineStr">
        <is>
          <t>Costo delle ore</t>
        </is>
      </c>
    </row>
    <row r="7">
      <c r="A7" s="30">
        <f>IF(Impostazioni!B6="","",Impostazioni!B6)</f>
        <v/>
      </c>
      <c r="B7" s="30">
        <f>IF(Impostazioni!C6="","",Impostazioni!C6)</f>
        <v/>
      </c>
      <c r="C7" s="32">
        <f>IF($A7="","",SUMIFS('Registro ore'!$G$6:$G$505,'Registro ore'!$B$6:$B$505,$A7,'Registro ore'!$A$6:$A$505,"&gt;="&amp;IF($B$4="",0,$B$4),'Registro ore'!$A$6:$A$505,"&lt;="&amp;IF($D$4="",2958465,$D$4)))</f>
        <v/>
      </c>
      <c r="D7" s="32">
        <f>IF($A7="","",SUMIFS('Registro ore'!$G$6:$G$505,'Registro ore'!$B$6:$B$505,$A7,'Registro ore'!$A$6:$A$505,"&gt;="&amp;IF($B$4="",0,$B$4),'Registro ore'!$A$6:$A$505,"&lt;="&amp;IF($D$4="",2958465,$D$4),'Registro ore'!$H$6:$H$505,"Sì"))</f>
        <v/>
      </c>
      <c r="E7" s="32">
        <f>IF($A7="","",C7-D7)</f>
        <v/>
      </c>
      <c r="F7" s="33">
        <f>IF(OR($A7="",N(C7)=0),"",D7/C7)</f>
        <v/>
      </c>
      <c r="G7" s="32">
        <f>IF(OR($A7="",$F$4="",Impostazioni!E6=""),"",Impostazioni!E6*$F$4)</f>
        <v/>
      </c>
      <c r="H7" s="33">
        <f>IF(OR($A7="",N(G7)=0),"",D7/G7)</f>
        <v/>
      </c>
      <c r="I7" s="34">
        <f>IF($A7="","",SUMIFS('Registro ore'!$J$6:$J$505,'Registro ore'!$B$6:$B$505,$A7,'Registro ore'!$A$6:$A$505,"&gt;="&amp;IF($B$4="",0,$B$4),'Registro ore'!$A$6:$A$505,"&lt;="&amp;IF($D$4="",2958465,$D$4)))</f>
        <v/>
      </c>
    </row>
    <row r="8">
      <c r="A8" s="30">
        <f>IF(Impostazioni!B7="","",Impostazioni!B7)</f>
        <v/>
      </c>
      <c r="B8" s="30">
        <f>IF(Impostazioni!C7="","",Impostazioni!C7)</f>
        <v/>
      </c>
      <c r="C8" s="32">
        <f>IF($A8="","",SUMIFS('Registro ore'!$G$6:$G$505,'Registro ore'!$B$6:$B$505,$A8,'Registro ore'!$A$6:$A$505,"&gt;="&amp;IF($B$4="",0,$B$4),'Registro ore'!$A$6:$A$505,"&lt;="&amp;IF($D$4="",2958465,$D$4)))</f>
        <v/>
      </c>
      <c r="D8" s="32">
        <f>IF($A8="","",SUMIFS('Registro ore'!$G$6:$G$505,'Registro ore'!$B$6:$B$505,$A8,'Registro ore'!$A$6:$A$505,"&gt;="&amp;IF($B$4="",0,$B$4),'Registro ore'!$A$6:$A$505,"&lt;="&amp;IF($D$4="",2958465,$D$4),'Registro ore'!$H$6:$H$505,"Sì"))</f>
        <v/>
      </c>
      <c r="E8" s="32">
        <f>IF($A8="","",C8-D8)</f>
        <v/>
      </c>
      <c r="F8" s="33">
        <f>IF(OR($A8="",N(C8)=0),"",D8/C8)</f>
        <v/>
      </c>
      <c r="G8" s="32">
        <f>IF(OR($A8="",$F$4="",Impostazioni!E7=""),"",Impostazioni!E7*$F$4)</f>
        <v/>
      </c>
      <c r="H8" s="33">
        <f>IF(OR($A8="",N(G8)=0),"",D8/G8)</f>
        <v/>
      </c>
      <c r="I8" s="34">
        <f>IF($A8="","",SUMIFS('Registro ore'!$J$6:$J$505,'Registro ore'!$B$6:$B$505,$A8,'Registro ore'!$A$6:$A$505,"&gt;="&amp;IF($B$4="",0,$B$4),'Registro ore'!$A$6:$A$505,"&lt;="&amp;IF($D$4="",2958465,$D$4)))</f>
        <v/>
      </c>
    </row>
    <row r="9">
      <c r="A9" s="30">
        <f>IF(Impostazioni!B8="","",Impostazioni!B8)</f>
        <v/>
      </c>
      <c r="B9" s="30">
        <f>IF(Impostazioni!C8="","",Impostazioni!C8)</f>
        <v/>
      </c>
      <c r="C9" s="32">
        <f>IF($A9="","",SUMIFS('Registro ore'!$G$6:$G$505,'Registro ore'!$B$6:$B$505,$A9,'Registro ore'!$A$6:$A$505,"&gt;="&amp;IF($B$4="",0,$B$4),'Registro ore'!$A$6:$A$505,"&lt;="&amp;IF($D$4="",2958465,$D$4)))</f>
        <v/>
      </c>
      <c r="D9" s="32">
        <f>IF($A9="","",SUMIFS('Registro ore'!$G$6:$G$505,'Registro ore'!$B$6:$B$505,$A9,'Registro ore'!$A$6:$A$505,"&gt;="&amp;IF($B$4="",0,$B$4),'Registro ore'!$A$6:$A$505,"&lt;="&amp;IF($D$4="",2958465,$D$4),'Registro ore'!$H$6:$H$505,"Sì"))</f>
        <v/>
      </c>
      <c r="E9" s="32">
        <f>IF($A9="","",C9-D9)</f>
        <v/>
      </c>
      <c r="F9" s="33">
        <f>IF(OR($A9="",N(C9)=0),"",D9/C9)</f>
        <v/>
      </c>
      <c r="G9" s="32">
        <f>IF(OR($A9="",$F$4="",Impostazioni!E8=""),"",Impostazioni!E8*$F$4)</f>
        <v/>
      </c>
      <c r="H9" s="33">
        <f>IF(OR($A9="",N(G9)=0),"",D9/G9)</f>
        <v/>
      </c>
      <c r="I9" s="34">
        <f>IF($A9="","",SUMIFS('Registro ore'!$J$6:$J$505,'Registro ore'!$B$6:$B$505,$A9,'Registro ore'!$A$6:$A$505,"&gt;="&amp;IF($B$4="",0,$B$4),'Registro ore'!$A$6:$A$505,"&lt;="&amp;IF($D$4="",2958465,$D$4)))</f>
        <v/>
      </c>
    </row>
    <row r="10">
      <c r="A10" s="30">
        <f>IF(Impostazioni!B9="","",Impostazioni!B9)</f>
        <v/>
      </c>
      <c r="B10" s="30">
        <f>IF(Impostazioni!C9="","",Impostazioni!C9)</f>
        <v/>
      </c>
      <c r="C10" s="32">
        <f>IF($A10="","",SUMIFS('Registro ore'!$G$6:$G$505,'Registro ore'!$B$6:$B$505,$A10,'Registro ore'!$A$6:$A$505,"&gt;="&amp;IF($B$4="",0,$B$4),'Registro ore'!$A$6:$A$505,"&lt;="&amp;IF($D$4="",2958465,$D$4)))</f>
        <v/>
      </c>
      <c r="D10" s="32">
        <f>IF($A10="","",SUMIFS('Registro ore'!$G$6:$G$505,'Registro ore'!$B$6:$B$505,$A10,'Registro ore'!$A$6:$A$505,"&gt;="&amp;IF($B$4="",0,$B$4),'Registro ore'!$A$6:$A$505,"&lt;="&amp;IF($D$4="",2958465,$D$4),'Registro ore'!$H$6:$H$505,"Sì"))</f>
        <v/>
      </c>
      <c r="E10" s="32">
        <f>IF($A10="","",C10-D10)</f>
        <v/>
      </c>
      <c r="F10" s="33">
        <f>IF(OR($A10="",N(C10)=0),"",D10/C10)</f>
        <v/>
      </c>
      <c r="G10" s="32">
        <f>IF(OR($A10="",$F$4="",Impostazioni!E9=""),"",Impostazioni!E9*$F$4)</f>
        <v/>
      </c>
      <c r="H10" s="33">
        <f>IF(OR($A10="",N(G10)=0),"",D10/G10)</f>
        <v/>
      </c>
      <c r="I10" s="34">
        <f>IF($A10="","",SUMIFS('Registro ore'!$J$6:$J$505,'Registro ore'!$B$6:$B$505,$A10,'Registro ore'!$A$6:$A$505,"&gt;="&amp;IF($B$4="",0,$B$4),'Registro ore'!$A$6:$A$505,"&lt;="&amp;IF($D$4="",2958465,$D$4)))</f>
        <v/>
      </c>
    </row>
    <row r="11">
      <c r="A11" s="30">
        <f>IF(Impostazioni!B10="","",Impostazioni!B10)</f>
        <v/>
      </c>
      <c r="B11" s="30">
        <f>IF(Impostazioni!C10="","",Impostazioni!C10)</f>
        <v/>
      </c>
      <c r="C11" s="32">
        <f>IF($A11="","",SUMIFS('Registro ore'!$G$6:$G$505,'Registro ore'!$B$6:$B$505,$A11,'Registro ore'!$A$6:$A$505,"&gt;="&amp;IF($B$4="",0,$B$4),'Registro ore'!$A$6:$A$505,"&lt;="&amp;IF($D$4="",2958465,$D$4)))</f>
        <v/>
      </c>
      <c r="D11" s="32">
        <f>IF($A11="","",SUMIFS('Registro ore'!$G$6:$G$505,'Registro ore'!$B$6:$B$505,$A11,'Registro ore'!$A$6:$A$505,"&gt;="&amp;IF($B$4="",0,$B$4),'Registro ore'!$A$6:$A$505,"&lt;="&amp;IF($D$4="",2958465,$D$4),'Registro ore'!$H$6:$H$505,"Sì"))</f>
        <v/>
      </c>
      <c r="E11" s="32">
        <f>IF($A11="","",C11-D11)</f>
        <v/>
      </c>
      <c r="F11" s="33">
        <f>IF(OR($A11="",N(C11)=0),"",D11/C11)</f>
        <v/>
      </c>
      <c r="G11" s="32">
        <f>IF(OR($A11="",$F$4="",Impostazioni!E10=""),"",Impostazioni!E10*$F$4)</f>
        <v/>
      </c>
      <c r="H11" s="33">
        <f>IF(OR($A11="",N(G11)=0),"",D11/G11)</f>
        <v/>
      </c>
      <c r="I11" s="34">
        <f>IF($A11="","",SUMIFS('Registro ore'!$J$6:$J$505,'Registro ore'!$B$6:$B$505,$A11,'Registro ore'!$A$6:$A$505,"&gt;="&amp;IF($B$4="",0,$B$4),'Registro ore'!$A$6:$A$505,"&lt;="&amp;IF($D$4="",2958465,$D$4)))</f>
        <v/>
      </c>
    </row>
    <row r="12">
      <c r="A12" s="30">
        <f>IF(Impostazioni!B11="","",Impostazioni!B11)</f>
        <v/>
      </c>
      <c r="B12" s="30">
        <f>IF(Impostazioni!C11="","",Impostazioni!C11)</f>
        <v/>
      </c>
      <c r="C12" s="32">
        <f>IF($A12="","",SUMIFS('Registro ore'!$G$6:$G$505,'Registro ore'!$B$6:$B$505,$A12,'Registro ore'!$A$6:$A$505,"&gt;="&amp;IF($B$4="",0,$B$4),'Registro ore'!$A$6:$A$505,"&lt;="&amp;IF($D$4="",2958465,$D$4)))</f>
        <v/>
      </c>
      <c r="D12" s="32">
        <f>IF($A12="","",SUMIFS('Registro ore'!$G$6:$G$505,'Registro ore'!$B$6:$B$505,$A12,'Registro ore'!$A$6:$A$505,"&gt;="&amp;IF($B$4="",0,$B$4),'Registro ore'!$A$6:$A$505,"&lt;="&amp;IF($D$4="",2958465,$D$4),'Registro ore'!$H$6:$H$505,"Sì"))</f>
        <v/>
      </c>
      <c r="E12" s="32">
        <f>IF($A12="","",C12-D12)</f>
        <v/>
      </c>
      <c r="F12" s="33">
        <f>IF(OR($A12="",N(C12)=0),"",D12/C12)</f>
        <v/>
      </c>
      <c r="G12" s="32">
        <f>IF(OR($A12="",$F$4="",Impostazioni!E11=""),"",Impostazioni!E11*$F$4)</f>
        <v/>
      </c>
      <c r="H12" s="33">
        <f>IF(OR($A12="",N(G12)=0),"",D12/G12)</f>
        <v/>
      </c>
      <c r="I12" s="34">
        <f>IF($A12="","",SUMIFS('Registro ore'!$J$6:$J$505,'Registro ore'!$B$6:$B$505,$A12,'Registro ore'!$A$6:$A$505,"&gt;="&amp;IF($B$4="",0,$B$4),'Registro ore'!$A$6:$A$505,"&lt;="&amp;IF($D$4="",2958465,$D$4)))</f>
        <v/>
      </c>
    </row>
    <row r="13">
      <c r="A13" s="30">
        <f>IF(Impostazioni!B12="","",Impostazioni!B12)</f>
        <v/>
      </c>
      <c r="B13" s="30">
        <f>IF(Impostazioni!C12="","",Impostazioni!C12)</f>
        <v/>
      </c>
      <c r="C13" s="32">
        <f>IF($A13="","",SUMIFS('Registro ore'!$G$6:$G$505,'Registro ore'!$B$6:$B$505,$A13,'Registro ore'!$A$6:$A$505,"&gt;="&amp;IF($B$4="",0,$B$4),'Registro ore'!$A$6:$A$505,"&lt;="&amp;IF($D$4="",2958465,$D$4)))</f>
        <v/>
      </c>
      <c r="D13" s="32">
        <f>IF($A13="","",SUMIFS('Registro ore'!$G$6:$G$505,'Registro ore'!$B$6:$B$505,$A13,'Registro ore'!$A$6:$A$505,"&gt;="&amp;IF($B$4="",0,$B$4),'Registro ore'!$A$6:$A$505,"&lt;="&amp;IF($D$4="",2958465,$D$4),'Registro ore'!$H$6:$H$505,"Sì"))</f>
        <v/>
      </c>
      <c r="E13" s="32">
        <f>IF($A13="","",C13-D13)</f>
        <v/>
      </c>
      <c r="F13" s="33">
        <f>IF(OR($A13="",N(C13)=0),"",D13/C13)</f>
        <v/>
      </c>
      <c r="G13" s="32">
        <f>IF(OR($A13="",$F$4="",Impostazioni!E12=""),"",Impostazioni!E12*$F$4)</f>
        <v/>
      </c>
      <c r="H13" s="33">
        <f>IF(OR($A13="",N(G13)=0),"",D13/G13)</f>
        <v/>
      </c>
      <c r="I13" s="34">
        <f>IF($A13="","",SUMIFS('Registro ore'!$J$6:$J$505,'Registro ore'!$B$6:$B$505,$A13,'Registro ore'!$A$6:$A$505,"&gt;="&amp;IF($B$4="",0,$B$4),'Registro ore'!$A$6:$A$505,"&lt;="&amp;IF($D$4="",2958465,$D$4)))</f>
        <v/>
      </c>
    </row>
    <row r="14">
      <c r="A14" s="30">
        <f>IF(Impostazioni!B13="","",Impostazioni!B13)</f>
        <v/>
      </c>
      <c r="B14" s="30">
        <f>IF(Impostazioni!C13="","",Impostazioni!C13)</f>
        <v/>
      </c>
      <c r="C14" s="32">
        <f>IF($A14="","",SUMIFS('Registro ore'!$G$6:$G$505,'Registro ore'!$B$6:$B$505,$A14,'Registro ore'!$A$6:$A$505,"&gt;="&amp;IF($B$4="",0,$B$4),'Registro ore'!$A$6:$A$505,"&lt;="&amp;IF($D$4="",2958465,$D$4)))</f>
        <v/>
      </c>
      <c r="D14" s="32">
        <f>IF($A14="","",SUMIFS('Registro ore'!$G$6:$G$505,'Registro ore'!$B$6:$B$505,$A14,'Registro ore'!$A$6:$A$505,"&gt;="&amp;IF($B$4="",0,$B$4),'Registro ore'!$A$6:$A$505,"&lt;="&amp;IF($D$4="",2958465,$D$4),'Registro ore'!$H$6:$H$505,"Sì"))</f>
        <v/>
      </c>
      <c r="E14" s="32">
        <f>IF($A14="","",C14-D14)</f>
        <v/>
      </c>
      <c r="F14" s="33">
        <f>IF(OR($A14="",N(C14)=0),"",D14/C14)</f>
        <v/>
      </c>
      <c r="G14" s="32">
        <f>IF(OR($A14="",$F$4="",Impostazioni!E13=""),"",Impostazioni!E13*$F$4)</f>
        <v/>
      </c>
      <c r="H14" s="33">
        <f>IF(OR($A14="",N(G14)=0),"",D14/G14)</f>
        <v/>
      </c>
      <c r="I14" s="34">
        <f>IF($A14="","",SUMIFS('Registro ore'!$J$6:$J$505,'Registro ore'!$B$6:$B$505,$A14,'Registro ore'!$A$6:$A$505,"&gt;="&amp;IF($B$4="",0,$B$4),'Registro ore'!$A$6:$A$505,"&lt;="&amp;IF($D$4="",2958465,$D$4)))</f>
        <v/>
      </c>
    </row>
    <row r="15">
      <c r="A15" s="30">
        <f>IF(Impostazioni!B14="","",Impostazioni!B14)</f>
        <v/>
      </c>
      <c r="B15" s="30">
        <f>IF(Impostazioni!C14="","",Impostazioni!C14)</f>
        <v/>
      </c>
      <c r="C15" s="32">
        <f>IF($A15="","",SUMIFS('Registro ore'!$G$6:$G$505,'Registro ore'!$B$6:$B$505,$A15,'Registro ore'!$A$6:$A$505,"&gt;="&amp;IF($B$4="",0,$B$4),'Registro ore'!$A$6:$A$505,"&lt;="&amp;IF($D$4="",2958465,$D$4)))</f>
        <v/>
      </c>
      <c r="D15" s="32">
        <f>IF($A15="","",SUMIFS('Registro ore'!$G$6:$G$505,'Registro ore'!$B$6:$B$505,$A15,'Registro ore'!$A$6:$A$505,"&gt;="&amp;IF($B$4="",0,$B$4),'Registro ore'!$A$6:$A$505,"&lt;="&amp;IF($D$4="",2958465,$D$4),'Registro ore'!$H$6:$H$505,"Sì"))</f>
        <v/>
      </c>
      <c r="E15" s="32">
        <f>IF($A15="","",C15-D15)</f>
        <v/>
      </c>
      <c r="F15" s="33">
        <f>IF(OR($A15="",N(C15)=0),"",D15/C15)</f>
        <v/>
      </c>
      <c r="G15" s="32">
        <f>IF(OR($A15="",$F$4="",Impostazioni!E14=""),"",Impostazioni!E14*$F$4)</f>
        <v/>
      </c>
      <c r="H15" s="33">
        <f>IF(OR($A15="",N(G15)=0),"",D15/G15)</f>
        <v/>
      </c>
      <c r="I15" s="34">
        <f>IF($A15="","",SUMIFS('Registro ore'!$J$6:$J$505,'Registro ore'!$B$6:$B$505,$A15,'Registro ore'!$A$6:$A$505,"&gt;="&amp;IF($B$4="",0,$B$4),'Registro ore'!$A$6:$A$505,"&lt;="&amp;IF($D$4="",2958465,$D$4)))</f>
        <v/>
      </c>
    </row>
    <row r="16">
      <c r="A16" s="30">
        <f>IF(Impostazioni!B15="","",Impostazioni!B15)</f>
        <v/>
      </c>
      <c r="B16" s="30">
        <f>IF(Impostazioni!C15="","",Impostazioni!C15)</f>
        <v/>
      </c>
      <c r="C16" s="32">
        <f>IF($A16="","",SUMIFS('Registro ore'!$G$6:$G$505,'Registro ore'!$B$6:$B$505,$A16,'Registro ore'!$A$6:$A$505,"&gt;="&amp;IF($B$4="",0,$B$4),'Registro ore'!$A$6:$A$505,"&lt;="&amp;IF($D$4="",2958465,$D$4)))</f>
        <v/>
      </c>
      <c r="D16" s="32">
        <f>IF($A16="","",SUMIFS('Registro ore'!$G$6:$G$505,'Registro ore'!$B$6:$B$505,$A16,'Registro ore'!$A$6:$A$505,"&gt;="&amp;IF($B$4="",0,$B$4),'Registro ore'!$A$6:$A$505,"&lt;="&amp;IF($D$4="",2958465,$D$4),'Registro ore'!$H$6:$H$505,"Sì"))</f>
        <v/>
      </c>
      <c r="E16" s="32">
        <f>IF($A16="","",C16-D16)</f>
        <v/>
      </c>
      <c r="F16" s="33">
        <f>IF(OR($A16="",N(C16)=0),"",D16/C16)</f>
        <v/>
      </c>
      <c r="G16" s="32">
        <f>IF(OR($A16="",$F$4="",Impostazioni!E15=""),"",Impostazioni!E15*$F$4)</f>
        <v/>
      </c>
      <c r="H16" s="33">
        <f>IF(OR($A16="",N(G16)=0),"",D16/G16)</f>
        <v/>
      </c>
      <c r="I16" s="34">
        <f>IF($A16="","",SUMIFS('Registro ore'!$J$6:$J$505,'Registro ore'!$B$6:$B$505,$A16,'Registro ore'!$A$6:$A$505,"&gt;="&amp;IF($B$4="",0,$B$4),'Registro ore'!$A$6:$A$505,"&lt;="&amp;IF($D$4="",2958465,$D$4)))</f>
        <v/>
      </c>
    </row>
    <row r="17">
      <c r="A17" s="30">
        <f>IF(Impostazioni!B16="","",Impostazioni!B16)</f>
        <v/>
      </c>
      <c r="B17" s="30">
        <f>IF(Impostazioni!C16="","",Impostazioni!C16)</f>
        <v/>
      </c>
      <c r="C17" s="32">
        <f>IF($A17="","",SUMIFS('Registro ore'!$G$6:$G$505,'Registro ore'!$B$6:$B$505,$A17,'Registro ore'!$A$6:$A$505,"&gt;="&amp;IF($B$4="",0,$B$4),'Registro ore'!$A$6:$A$505,"&lt;="&amp;IF($D$4="",2958465,$D$4)))</f>
        <v/>
      </c>
      <c r="D17" s="32">
        <f>IF($A17="","",SUMIFS('Registro ore'!$G$6:$G$505,'Registro ore'!$B$6:$B$505,$A17,'Registro ore'!$A$6:$A$505,"&gt;="&amp;IF($B$4="",0,$B$4),'Registro ore'!$A$6:$A$505,"&lt;="&amp;IF($D$4="",2958465,$D$4),'Registro ore'!$H$6:$H$505,"Sì"))</f>
        <v/>
      </c>
      <c r="E17" s="32">
        <f>IF($A17="","",C17-D17)</f>
        <v/>
      </c>
      <c r="F17" s="33">
        <f>IF(OR($A17="",N(C17)=0),"",D17/C17)</f>
        <v/>
      </c>
      <c r="G17" s="32">
        <f>IF(OR($A17="",$F$4="",Impostazioni!E16=""),"",Impostazioni!E16*$F$4)</f>
        <v/>
      </c>
      <c r="H17" s="33">
        <f>IF(OR($A17="",N(G17)=0),"",D17/G17)</f>
        <v/>
      </c>
      <c r="I17" s="34">
        <f>IF($A17="","",SUMIFS('Registro ore'!$J$6:$J$505,'Registro ore'!$B$6:$B$505,$A17,'Registro ore'!$A$6:$A$505,"&gt;="&amp;IF($B$4="",0,$B$4),'Registro ore'!$A$6:$A$505,"&lt;="&amp;IF($D$4="",2958465,$D$4)))</f>
        <v/>
      </c>
    </row>
    <row r="18">
      <c r="A18" s="30">
        <f>IF(Impostazioni!B17="","",Impostazioni!B17)</f>
        <v/>
      </c>
      <c r="B18" s="30">
        <f>IF(Impostazioni!C17="","",Impostazioni!C17)</f>
        <v/>
      </c>
      <c r="C18" s="32">
        <f>IF($A18="","",SUMIFS('Registro ore'!$G$6:$G$505,'Registro ore'!$B$6:$B$505,$A18,'Registro ore'!$A$6:$A$505,"&gt;="&amp;IF($B$4="",0,$B$4),'Registro ore'!$A$6:$A$505,"&lt;="&amp;IF($D$4="",2958465,$D$4)))</f>
        <v/>
      </c>
      <c r="D18" s="32">
        <f>IF($A18="","",SUMIFS('Registro ore'!$G$6:$G$505,'Registro ore'!$B$6:$B$505,$A18,'Registro ore'!$A$6:$A$505,"&gt;="&amp;IF($B$4="",0,$B$4),'Registro ore'!$A$6:$A$505,"&lt;="&amp;IF($D$4="",2958465,$D$4),'Registro ore'!$H$6:$H$505,"Sì"))</f>
        <v/>
      </c>
      <c r="E18" s="32">
        <f>IF($A18="","",C18-D18)</f>
        <v/>
      </c>
      <c r="F18" s="33">
        <f>IF(OR($A18="",N(C18)=0),"",D18/C18)</f>
        <v/>
      </c>
      <c r="G18" s="32">
        <f>IF(OR($A18="",$F$4="",Impostazioni!E17=""),"",Impostazioni!E17*$F$4)</f>
        <v/>
      </c>
      <c r="H18" s="33">
        <f>IF(OR($A18="",N(G18)=0),"",D18/G18)</f>
        <v/>
      </c>
      <c r="I18" s="34">
        <f>IF($A18="","",SUMIFS('Registro ore'!$J$6:$J$505,'Registro ore'!$B$6:$B$505,$A18,'Registro ore'!$A$6:$A$505,"&gt;="&amp;IF($B$4="",0,$B$4),'Registro ore'!$A$6:$A$505,"&lt;="&amp;IF($D$4="",2958465,$D$4)))</f>
        <v/>
      </c>
    </row>
    <row r="19">
      <c r="A19" s="30">
        <f>IF(Impostazioni!B18="","",Impostazioni!B18)</f>
        <v/>
      </c>
      <c r="B19" s="30">
        <f>IF(Impostazioni!C18="","",Impostazioni!C18)</f>
        <v/>
      </c>
      <c r="C19" s="32">
        <f>IF($A19="","",SUMIFS('Registro ore'!$G$6:$G$505,'Registro ore'!$B$6:$B$505,$A19,'Registro ore'!$A$6:$A$505,"&gt;="&amp;IF($B$4="",0,$B$4),'Registro ore'!$A$6:$A$505,"&lt;="&amp;IF($D$4="",2958465,$D$4)))</f>
        <v/>
      </c>
      <c r="D19" s="32">
        <f>IF($A19="","",SUMIFS('Registro ore'!$G$6:$G$505,'Registro ore'!$B$6:$B$505,$A19,'Registro ore'!$A$6:$A$505,"&gt;="&amp;IF($B$4="",0,$B$4),'Registro ore'!$A$6:$A$505,"&lt;="&amp;IF($D$4="",2958465,$D$4),'Registro ore'!$H$6:$H$505,"Sì"))</f>
        <v/>
      </c>
      <c r="E19" s="32">
        <f>IF($A19="","",C19-D19)</f>
        <v/>
      </c>
      <c r="F19" s="33">
        <f>IF(OR($A19="",N(C19)=0),"",D19/C19)</f>
        <v/>
      </c>
      <c r="G19" s="32">
        <f>IF(OR($A19="",$F$4="",Impostazioni!E18=""),"",Impostazioni!E18*$F$4)</f>
        <v/>
      </c>
      <c r="H19" s="33">
        <f>IF(OR($A19="",N(G19)=0),"",D19/G19)</f>
        <v/>
      </c>
      <c r="I19" s="34">
        <f>IF($A19="","",SUMIFS('Registro ore'!$J$6:$J$505,'Registro ore'!$B$6:$B$505,$A19,'Registro ore'!$A$6:$A$505,"&gt;="&amp;IF($B$4="",0,$B$4),'Registro ore'!$A$6:$A$505,"&lt;="&amp;IF($D$4="",2958465,$D$4)))</f>
        <v/>
      </c>
    </row>
    <row r="20">
      <c r="A20" s="30">
        <f>IF(Impostazioni!B19="","",Impostazioni!B19)</f>
        <v/>
      </c>
      <c r="B20" s="30">
        <f>IF(Impostazioni!C19="","",Impostazioni!C19)</f>
        <v/>
      </c>
      <c r="C20" s="32">
        <f>IF($A20="","",SUMIFS('Registro ore'!$G$6:$G$505,'Registro ore'!$B$6:$B$505,$A20,'Registro ore'!$A$6:$A$505,"&gt;="&amp;IF($B$4="",0,$B$4),'Registro ore'!$A$6:$A$505,"&lt;="&amp;IF($D$4="",2958465,$D$4)))</f>
        <v/>
      </c>
      <c r="D20" s="32">
        <f>IF($A20="","",SUMIFS('Registro ore'!$G$6:$G$505,'Registro ore'!$B$6:$B$505,$A20,'Registro ore'!$A$6:$A$505,"&gt;="&amp;IF($B$4="",0,$B$4),'Registro ore'!$A$6:$A$505,"&lt;="&amp;IF($D$4="",2958465,$D$4),'Registro ore'!$H$6:$H$505,"Sì"))</f>
        <v/>
      </c>
      <c r="E20" s="32">
        <f>IF($A20="","",C20-D20)</f>
        <v/>
      </c>
      <c r="F20" s="33">
        <f>IF(OR($A20="",N(C20)=0),"",D20/C20)</f>
        <v/>
      </c>
      <c r="G20" s="32">
        <f>IF(OR($A20="",$F$4="",Impostazioni!E19=""),"",Impostazioni!E19*$F$4)</f>
        <v/>
      </c>
      <c r="H20" s="33">
        <f>IF(OR($A20="",N(G20)=0),"",D20/G20)</f>
        <v/>
      </c>
      <c r="I20" s="34">
        <f>IF($A20="","",SUMIFS('Registro ore'!$J$6:$J$505,'Registro ore'!$B$6:$B$505,$A20,'Registro ore'!$A$6:$A$505,"&gt;="&amp;IF($B$4="",0,$B$4),'Registro ore'!$A$6:$A$505,"&lt;="&amp;IF($D$4="",2958465,$D$4)))</f>
        <v/>
      </c>
    </row>
    <row r="21">
      <c r="A21" s="30">
        <f>IF(Impostazioni!B20="","",Impostazioni!B20)</f>
        <v/>
      </c>
      <c r="B21" s="30">
        <f>IF(Impostazioni!C20="","",Impostazioni!C20)</f>
        <v/>
      </c>
      <c r="C21" s="32">
        <f>IF($A21="","",SUMIFS('Registro ore'!$G$6:$G$505,'Registro ore'!$B$6:$B$505,$A21,'Registro ore'!$A$6:$A$505,"&gt;="&amp;IF($B$4="",0,$B$4),'Registro ore'!$A$6:$A$505,"&lt;="&amp;IF($D$4="",2958465,$D$4)))</f>
        <v/>
      </c>
      <c r="D21" s="32">
        <f>IF($A21="","",SUMIFS('Registro ore'!$G$6:$G$505,'Registro ore'!$B$6:$B$505,$A21,'Registro ore'!$A$6:$A$505,"&gt;="&amp;IF($B$4="",0,$B$4),'Registro ore'!$A$6:$A$505,"&lt;="&amp;IF($D$4="",2958465,$D$4),'Registro ore'!$H$6:$H$505,"Sì"))</f>
        <v/>
      </c>
      <c r="E21" s="32">
        <f>IF($A21="","",C21-D21)</f>
        <v/>
      </c>
      <c r="F21" s="33">
        <f>IF(OR($A21="",N(C21)=0),"",D21/C21)</f>
        <v/>
      </c>
      <c r="G21" s="32">
        <f>IF(OR($A21="",$F$4="",Impostazioni!E20=""),"",Impostazioni!E20*$F$4)</f>
        <v/>
      </c>
      <c r="H21" s="33">
        <f>IF(OR($A21="",N(G21)=0),"",D21/G21)</f>
        <v/>
      </c>
      <c r="I21" s="34">
        <f>IF($A21="","",SUMIFS('Registro ore'!$J$6:$J$505,'Registro ore'!$B$6:$B$505,$A21,'Registro ore'!$A$6:$A$505,"&gt;="&amp;IF($B$4="",0,$B$4),'Registro ore'!$A$6:$A$505,"&lt;="&amp;IF($D$4="",2958465,$D$4)))</f>
        <v/>
      </c>
    </row>
    <row r="22">
      <c r="A22" s="30">
        <f>IF(Impostazioni!B21="","",Impostazioni!B21)</f>
        <v/>
      </c>
      <c r="B22" s="30">
        <f>IF(Impostazioni!C21="","",Impostazioni!C21)</f>
        <v/>
      </c>
      <c r="C22" s="32">
        <f>IF($A22="","",SUMIFS('Registro ore'!$G$6:$G$505,'Registro ore'!$B$6:$B$505,$A22,'Registro ore'!$A$6:$A$505,"&gt;="&amp;IF($B$4="",0,$B$4),'Registro ore'!$A$6:$A$505,"&lt;="&amp;IF($D$4="",2958465,$D$4)))</f>
        <v/>
      </c>
      <c r="D22" s="32">
        <f>IF($A22="","",SUMIFS('Registro ore'!$G$6:$G$505,'Registro ore'!$B$6:$B$505,$A22,'Registro ore'!$A$6:$A$505,"&gt;="&amp;IF($B$4="",0,$B$4),'Registro ore'!$A$6:$A$505,"&lt;="&amp;IF($D$4="",2958465,$D$4),'Registro ore'!$H$6:$H$505,"Sì"))</f>
        <v/>
      </c>
      <c r="E22" s="32">
        <f>IF($A22="","",C22-D22)</f>
        <v/>
      </c>
      <c r="F22" s="33">
        <f>IF(OR($A22="",N(C22)=0),"",D22/C22)</f>
        <v/>
      </c>
      <c r="G22" s="32">
        <f>IF(OR($A22="",$F$4="",Impostazioni!E21=""),"",Impostazioni!E21*$F$4)</f>
        <v/>
      </c>
      <c r="H22" s="33">
        <f>IF(OR($A22="",N(G22)=0),"",D22/G22)</f>
        <v/>
      </c>
      <c r="I22" s="34">
        <f>IF($A22="","",SUMIFS('Registro ore'!$J$6:$J$505,'Registro ore'!$B$6:$B$505,$A22,'Registro ore'!$A$6:$A$505,"&gt;="&amp;IF($B$4="",0,$B$4),'Registro ore'!$A$6:$A$505,"&lt;="&amp;IF($D$4="",2958465,$D$4)))</f>
        <v/>
      </c>
    </row>
    <row r="23">
      <c r="A23" s="30">
        <f>IF(Impostazioni!B22="","",Impostazioni!B22)</f>
        <v/>
      </c>
      <c r="B23" s="30">
        <f>IF(Impostazioni!C22="","",Impostazioni!C22)</f>
        <v/>
      </c>
      <c r="C23" s="32">
        <f>IF($A23="","",SUMIFS('Registro ore'!$G$6:$G$505,'Registro ore'!$B$6:$B$505,$A23,'Registro ore'!$A$6:$A$505,"&gt;="&amp;IF($B$4="",0,$B$4),'Registro ore'!$A$6:$A$505,"&lt;="&amp;IF($D$4="",2958465,$D$4)))</f>
        <v/>
      </c>
      <c r="D23" s="32">
        <f>IF($A23="","",SUMIFS('Registro ore'!$G$6:$G$505,'Registro ore'!$B$6:$B$505,$A23,'Registro ore'!$A$6:$A$505,"&gt;="&amp;IF($B$4="",0,$B$4),'Registro ore'!$A$6:$A$505,"&lt;="&amp;IF($D$4="",2958465,$D$4),'Registro ore'!$H$6:$H$505,"Sì"))</f>
        <v/>
      </c>
      <c r="E23" s="32">
        <f>IF($A23="","",C23-D23)</f>
        <v/>
      </c>
      <c r="F23" s="33">
        <f>IF(OR($A23="",N(C23)=0),"",D23/C23)</f>
        <v/>
      </c>
      <c r="G23" s="32">
        <f>IF(OR($A23="",$F$4="",Impostazioni!E22=""),"",Impostazioni!E22*$F$4)</f>
        <v/>
      </c>
      <c r="H23" s="33">
        <f>IF(OR($A23="",N(G23)=0),"",D23/G23)</f>
        <v/>
      </c>
      <c r="I23" s="34">
        <f>IF($A23="","",SUMIFS('Registro ore'!$J$6:$J$505,'Registro ore'!$B$6:$B$505,$A23,'Registro ore'!$A$6:$A$505,"&gt;="&amp;IF($B$4="",0,$B$4),'Registro ore'!$A$6:$A$505,"&lt;="&amp;IF($D$4="",2958465,$D$4)))</f>
        <v/>
      </c>
    </row>
    <row r="24">
      <c r="A24" s="30">
        <f>IF(Impostazioni!B23="","",Impostazioni!B23)</f>
        <v/>
      </c>
      <c r="B24" s="30">
        <f>IF(Impostazioni!C23="","",Impostazioni!C23)</f>
        <v/>
      </c>
      <c r="C24" s="32">
        <f>IF($A24="","",SUMIFS('Registro ore'!$G$6:$G$505,'Registro ore'!$B$6:$B$505,$A24,'Registro ore'!$A$6:$A$505,"&gt;="&amp;IF($B$4="",0,$B$4),'Registro ore'!$A$6:$A$505,"&lt;="&amp;IF($D$4="",2958465,$D$4)))</f>
        <v/>
      </c>
      <c r="D24" s="32">
        <f>IF($A24="","",SUMIFS('Registro ore'!$G$6:$G$505,'Registro ore'!$B$6:$B$505,$A24,'Registro ore'!$A$6:$A$505,"&gt;="&amp;IF($B$4="",0,$B$4),'Registro ore'!$A$6:$A$505,"&lt;="&amp;IF($D$4="",2958465,$D$4),'Registro ore'!$H$6:$H$505,"Sì"))</f>
        <v/>
      </c>
      <c r="E24" s="32">
        <f>IF($A24="","",C24-D24)</f>
        <v/>
      </c>
      <c r="F24" s="33">
        <f>IF(OR($A24="",N(C24)=0),"",D24/C24)</f>
        <v/>
      </c>
      <c r="G24" s="32">
        <f>IF(OR($A24="",$F$4="",Impostazioni!E23=""),"",Impostazioni!E23*$F$4)</f>
        <v/>
      </c>
      <c r="H24" s="33">
        <f>IF(OR($A24="",N(G24)=0),"",D24/G24)</f>
        <v/>
      </c>
      <c r="I24" s="34">
        <f>IF($A24="","",SUMIFS('Registro ore'!$J$6:$J$505,'Registro ore'!$B$6:$B$505,$A24,'Registro ore'!$A$6:$A$505,"&gt;="&amp;IF($B$4="",0,$B$4),'Registro ore'!$A$6:$A$505,"&lt;="&amp;IF($D$4="",2958465,$D$4)))</f>
        <v/>
      </c>
    </row>
    <row r="25">
      <c r="A25" s="30">
        <f>IF(Impostazioni!B24="","",Impostazioni!B24)</f>
        <v/>
      </c>
      <c r="B25" s="30">
        <f>IF(Impostazioni!C24="","",Impostazioni!C24)</f>
        <v/>
      </c>
      <c r="C25" s="32">
        <f>IF($A25="","",SUMIFS('Registro ore'!$G$6:$G$505,'Registro ore'!$B$6:$B$505,$A25,'Registro ore'!$A$6:$A$505,"&gt;="&amp;IF($B$4="",0,$B$4),'Registro ore'!$A$6:$A$505,"&lt;="&amp;IF($D$4="",2958465,$D$4)))</f>
        <v/>
      </c>
      <c r="D25" s="32">
        <f>IF($A25="","",SUMIFS('Registro ore'!$G$6:$G$505,'Registro ore'!$B$6:$B$505,$A25,'Registro ore'!$A$6:$A$505,"&gt;="&amp;IF($B$4="",0,$B$4),'Registro ore'!$A$6:$A$505,"&lt;="&amp;IF($D$4="",2958465,$D$4),'Registro ore'!$H$6:$H$505,"Sì"))</f>
        <v/>
      </c>
      <c r="E25" s="32">
        <f>IF($A25="","",C25-D25)</f>
        <v/>
      </c>
      <c r="F25" s="33">
        <f>IF(OR($A25="",N(C25)=0),"",D25/C25)</f>
        <v/>
      </c>
      <c r="G25" s="32">
        <f>IF(OR($A25="",$F$4="",Impostazioni!E24=""),"",Impostazioni!E24*$F$4)</f>
        <v/>
      </c>
      <c r="H25" s="33">
        <f>IF(OR($A25="",N(G25)=0),"",D25/G25)</f>
        <v/>
      </c>
      <c r="I25" s="34">
        <f>IF($A25="","",SUMIFS('Registro ore'!$J$6:$J$505,'Registro ore'!$B$6:$B$505,$A25,'Registro ore'!$A$6:$A$505,"&gt;="&amp;IF($B$4="",0,$B$4),'Registro ore'!$A$6:$A$505,"&lt;="&amp;IF($D$4="",2958465,$D$4)))</f>
        <v/>
      </c>
    </row>
    <row r="26">
      <c r="A26" s="30">
        <f>IF(Impostazioni!B25="","",Impostazioni!B25)</f>
        <v/>
      </c>
      <c r="B26" s="30">
        <f>IF(Impostazioni!C25="","",Impostazioni!C25)</f>
        <v/>
      </c>
      <c r="C26" s="32">
        <f>IF($A26="","",SUMIFS('Registro ore'!$G$6:$G$505,'Registro ore'!$B$6:$B$505,$A26,'Registro ore'!$A$6:$A$505,"&gt;="&amp;IF($B$4="",0,$B$4),'Registro ore'!$A$6:$A$505,"&lt;="&amp;IF($D$4="",2958465,$D$4)))</f>
        <v/>
      </c>
      <c r="D26" s="32">
        <f>IF($A26="","",SUMIFS('Registro ore'!$G$6:$G$505,'Registro ore'!$B$6:$B$505,$A26,'Registro ore'!$A$6:$A$505,"&gt;="&amp;IF($B$4="",0,$B$4),'Registro ore'!$A$6:$A$505,"&lt;="&amp;IF($D$4="",2958465,$D$4),'Registro ore'!$H$6:$H$505,"Sì"))</f>
        <v/>
      </c>
      <c r="E26" s="32">
        <f>IF($A26="","",C26-D26)</f>
        <v/>
      </c>
      <c r="F26" s="33">
        <f>IF(OR($A26="",N(C26)=0),"",D26/C26)</f>
        <v/>
      </c>
      <c r="G26" s="32">
        <f>IF(OR($A26="",$F$4="",Impostazioni!E25=""),"",Impostazioni!E25*$F$4)</f>
        <v/>
      </c>
      <c r="H26" s="33">
        <f>IF(OR($A26="",N(G26)=0),"",D26/G26)</f>
        <v/>
      </c>
      <c r="I26" s="34">
        <f>IF($A26="","",SUMIFS('Registro ore'!$J$6:$J$505,'Registro ore'!$B$6:$B$505,$A26,'Registro ore'!$A$6:$A$505,"&gt;="&amp;IF($B$4="",0,$B$4),'Registro ore'!$A$6:$A$505,"&lt;="&amp;IF($D$4="",2958465,$D$4)))</f>
        <v/>
      </c>
    </row>
    <row r="27">
      <c r="A27" s="7" t="inlineStr">
        <is>
          <t>Totale</t>
        </is>
      </c>
      <c r="C27" s="12">
        <f>SUM(C7:C26)</f>
        <v/>
      </c>
      <c r="D27" s="12">
        <f>SUM(D7:D26)</f>
        <v/>
      </c>
      <c r="E27" s="12">
        <f>SUM(E7:E26)</f>
        <v/>
      </c>
      <c r="F27" s="36">
        <f>IF(C27=0,"",D27/C27)</f>
        <v/>
      </c>
      <c r="G27" s="12">
        <f>SUM(G7:G26)</f>
        <v/>
      </c>
      <c r="H27" s="36">
        <f>IF(G27=0,"",D27/G27)</f>
        <v/>
      </c>
      <c r="I27" s="37">
        <f>SUM(I7:I26)</f>
        <v/>
      </c>
    </row>
    <row r="29">
      <c r="A29" s="6" t="inlineStr">
        <is>
          <t>Utilizzo = ore fatturabili ÷ ore contrattuali del periodo. Ferie, festività e malattia abbassano le ore disponibili: se vuoi un utilizzo più preciso, togli quelle ore dalle ore contrattuali a settimana del periodo.</t>
        </is>
      </c>
    </row>
  </sheetData>
  <printOptions horizontalCentered="1"/>
  <pageMargins left="0.4" right="0.4" top="0.5" bottom="0.5" header="0.2" footer="0.2"/>
  <pageSetup orientation="landscape" paperSize="9" fitToHeight="0" fitToWidth="1"/>
  <headerFooter>
    <oddHeader/>
    <oddFooter>&amp;C&amp;8 Pagina &amp;P di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Talete365</dc:creator>
  <dc:title>Modello timesheet: foglio ore per commessa</dc:title>
  <dcterms:created xsi:type="dcterms:W3CDTF">2026-09-30T18:14:22Z</dcterms:created>
  <dcterms:modified xsi:type="dcterms:W3CDTF">2026-09-30T18:14:22Z</dcterms:modified>
</cp:coreProperties>
</file>