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truzioni" sheetId="1" state="visible" r:id="rId1"/>
    <sheet name="Piano" sheetId="2" state="visible" r:id="rId2"/>
    <sheet name="Gantt" sheetId="3" state="visible" r:id="rId3"/>
    <sheet name="Budget per fase" sheetId="4" state="visible" r:id="rId4"/>
    <sheet name="Festività" sheetId="5" state="visible" r:id="rId5"/>
  </sheets>
  <definedNames>
    <definedName name="Festivita">'Festività'!$A$5:$A$80</definedName>
    <definedName name="_xlnm.Print_Titles" localSheetId="2">'Gantt'!$6:$7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 &quot;€&quot;"/>
    <numFmt numFmtId="166" formatCode="dd/mm"/>
    <numFmt numFmtId="167" formatCode="mmm yy"/>
  </numFmts>
  <fonts count="9">
    <font>
      <name val="Calibri"/>
      <family val="2"/>
      <color theme="1"/>
      <sz val="11"/>
      <scheme val="minor"/>
    </font>
    <font>
      <name val="Calibri"/>
      <b val="1"/>
      <color rgb="000F1222"/>
      <sz val="16"/>
    </font>
    <font>
      <name val="Calibri"/>
      <color rgb="006B7280"/>
      <sz val="11"/>
    </font>
    <font>
      <name val="Calibri"/>
      <b val="1"/>
      <color rgb="000F1222"/>
    </font>
    <font>
      <name val="Calibri"/>
      <color rgb="001F3A93"/>
    </font>
    <font>
      <name val="Calibri"/>
      <b val="1"/>
      <color rgb="00FFFFFF"/>
    </font>
    <font>
      <name val="Calibri"/>
      <b val="1"/>
      <color rgb="00FFFFFF"/>
      <sz val="8"/>
    </font>
    <font>
      <name val="Calibri"/>
      <b val="1"/>
      <color rgb="000F1222"/>
      <sz val="9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787FF6"/>
      </patternFill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  <border>
      <left style="hair">
        <color rgb="00E5E7EB"/>
      </left>
      <right style="hair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164" fontId="4" fillId="2" borderId="1" applyAlignment="1" pivotButton="0" quotePrefix="0" xfId="0">
      <alignment horizontal="left" vertical="center"/>
    </xf>
    <xf numFmtId="165" fontId="4" fillId="2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/>
    </xf>
    <xf numFmtId="0" fontId="4" fillId="2" borderId="1" pivotButton="0" quotePrefix="0" xfId="0"/>
    <xf numFmtId="0" fontId="4" fillId="2" borderId="1" applyAlignment="1" pivotButton="0" quotePrefix="0" xfId="0">
      <alignment horizontal="center" vertical="center"/>
    </xf>
    <xf numFmtId="164" fontId="4" fillId="2" borderId="1" pivotButton="0" quotePrefix="0" xfId="0"/>
    <xf numFmtId="164" fontId="0" fillId="4" borderId="1" pivotButton="0" quotePrefix="0" xfId="0"/>
    <xf numFmtId="9" fontId="4" fillId="2" borderId="1" applyAlignment="1" pivotButton="0" quotePrefix="0" xfId="0">
      <alignment horizontal="center" vertical="center"/>
    </xf>
    <xf numFmtId="9" fontId="0" fillId="4" borderId="1" applyAlignment="1" pivotButton="0" quotePrefix="0" xfId="0">
      <alignment horizontal="center" vertical="center"/>
    </xf>
    <xf numFmtId="3" fontId="4" fillId="2" borderId="1" pivotButton="0" quotePrefix="0" xfId="0"/>
    <xf numFmtId="3" fontId="0" fillId="4" borderId="1" pivotButton="0" quotePrefix="0" xfId="0"/>
    <xf numFmtId="165" fontId="4" fillId="2" borderId="1" pivotButton="0" quotePrefix="0" xfId="0"/>
    <xf numFmtId="0" fontId="0" fillId="4" borderId="1" pivotButton="0" quotePrefix="0" xfId="0"/>
    <xf numFmtId="3" fontId="3" fillId="4" borderId="1" pivotButton="0" quotePrefix="0" xfId="0"/>
    <xf numFmtId="165" fontId="3" fillId="4" borderId="1" pivotButton="0" quotePrefix="0" xfId="0"/>
    <xf numFmtId="167" fontId="7" fillId="0" borderId="0" pivotButton="0" quotePrefix="0" xfId="0"/>
    <xf numFmtId="0" fontId="5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 textRotation="90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2" fontId="0" fillId="4" borderId="1" applyAlignment="1" pivotButton="0" quotePrefix="0" xfId="0">
      <alignment horizontal="center" vertical="center"/>
    </xf>
    <xf numFmtId="165" fontId="0" fillId="4" borderId="1" pivotButton="0" quotePrefix="0" xfId="0"/>
    <xf numFmtId="9" fontId="3" fillId="4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0" fontId="5" fillId="3" borderId="1" pivotButton="0" quotePrefix="0" xfId="0"/>
  </cellXfs>
  <cellStyles count="1">
    <cellStyle name="Normal" xfId="0" builtinId="0" hidden="0"/>
  </cellStyles>
  <dxfs count="10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166534"/>
      </font>
      <fill>
        <patternFill patternType="solid">
          <fgColor rgb="00DCFCE7"/>
          <bgColor rgb="00DCFCE7"/>
        </patternFill>
      </fill>
    </dxf>
    <dxf>
      <font>
        <b val="1"/>
        <color rgb="00374151"/>
      </font>
      <fill>
        <patternFill patternType="solid">
          <fgColor rgb="00E5E7EB"/>
          <bgColor rgb="00E5E7EB"/>
        </patternFill>
      </fill>
    </dxf>
    <dxf>
      <font>
        <b val="1"/>
        <color rgb="00B91C1C"/>
      </font>
    </dxf>
    <dxf>
      <fill>
        <patternFill patternType="solid">
          <fgColor rgb="00F59E0B"/>
          <bgColor rgb="00F59E0B"/>
        </patternFill>
      </fill>
    </dxf>
    <dxf>
      <fill>
        <patternFill patternType="solid">
          <fgColor rgb="004B50C9"/>
          <bgColor rgb="004B50C9"/>
        </patternFill>
      </fill>
    </dxf>
    <dxf>
      <fill>
        <patternFill patternType="solid">
          <fgColor rgb="00F87171"/>
          <bgColor rgb="00F87171"/>
        </patternFill>
      </fill>
    </dxf>
    <dxf>
      <fill>
        <patternFill patternType="solid">
          <fgColor rgb="00C7CAFB"/>
          <bgColor rgb="00C7CAFB"/>
        </patternFill>
      </fill>
    </dxf>
    <dxf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Modello Gantt per commesse</t>
        </is>
      </c>
    </row>
    <row r="2">
      <c r="A2" s="2" t="inlineStr">
        <is>
          <t>Pianifica le attività di una commessa con le ore a budget, le milestone da fatturare e lo stato di avanzamento. Un file gratuito di Talete365, senza macro.</t>
        </is>
      </c>
    </row>
    <row r="3">
      <c r="A3" s="3" t="n"/>
    </row>
    <row r="4">
      <c r="A4" s="4" t="inlineStr">
        <is>
          <t>Come si usa</t>
        </is>
      </c>
    </row>
    <row r="5">
      <c r="A5" s="3" t="inlineStr">
        <is>
          <t>1. Nel foglio «Piano» compila in alto il nome della commessa, la data di inizio, la data di stato (di base è oggi) e il costo orario medio del team.</t>
        </is>
      </c>
    </row>
    <row r="6">
      <c r="A6" s="3" t="inlineStr">
        <is>
          <t>2. Scrivi una riga per attività, fino a 40: fase, nome, tipo (Attività o Milestone), responsabile, durata in giorni lavorativi e ore a budget.</t>
        </is>
      </c>
    </row>
    <row r="7">
      <c r="A7" s="3" t="inlineStr">
        <is>
          <t>3. Dai una data di inizio solo alla prima attività. Per le altre scrivi in «Dipende da» il numero dell'attività che deve finire prima: inizio e fine si calcolano da soli, saltando sabati, domeniche e festività.</t>
        </is>
      </c>
    </row>
    <row r="8">
      <c r="A8" s="3" t="inlineStr">
        <is>
          <t>4. «Dipende da» accetta solo un'attività che sta più in alto nel piano. Se un'attività aspetta due attività, indica quella che finisce più tardi.</t>
        </is>
      </c>
    </row>
    <row r="9">
      <c r="A9" s="3" t="inlineStr">
        <is>
          <t>5. Una volta a settimana aggiorna l'avanzamento (da 0% a 100%) e le ore consuntivate, prese dal timesheet. Il foglio calcola ore guadagnate, scostamento e stato.</t>
        </is>
      </c>
    </row>
    <row r="10">
      <c r="A10" s="3" t="inlineStr">
        <is>
          <t>6. Il foglio «Gantt» si disegna da solo. Per spostare il grafico in avanti cambia la cella «Prima settimana del grafico».</t>
        </is>
      </c>
    </row>
    <row r="11">
      <c r="A11" s="3" t="inlineStr">
        <is>
          <t>7. Il foglio «Budget per fase» somma ore e importi per fase e stima le ore che servono per finire la commessa.</t>
        </is>
      </c>
    </row>
    <row r="12">
      <c r="A12" s="3" t="inlineStr">
        <is>
          <t>8. Nel foglio «Festività» aggiungi il santo patrono della tua città e le chiusure aziendali.</t>
        </is>
      </c>
    </row>
    <row r="13">
      <c r="A13" s="3" t="n"/>
    </row>
    <row r="14">
      <c r="A14" s="3" t="inlineStr">
        <is>
          <t>Celle gialle: da compilare. Celle grigie: si calcolano da sole, non scriverci sopra.</t>
        </is>
      </c>
    </row>
    <row r="15">
      <c r="A15" s="3" t="n"/>
    </row>
    <row r="16">
      <c r="A16" s="4" t="inlineStr">
        <is>
          <t>Come si legge il Gantt</t>
        </is>
      </c>
    </row>
    <row r="17">
      <c r="A17" s="3" t="inlineStr">
        <is>
          <t>Barra chiara: il periodo pianificato. Barra scura: la parte già fatta, in proporzione all'avanzamento. Barra rossa: attività in ritardo rispetto all'avanzamento atteso.</t>
        </is>
      </c>
    </row>
    <row r="18">
      <c r="A18" s="3" t="inlineStr">
        <is>
          <t>Rombo arancione: una milestone. Colonna gialla: la settimana della data di stato.</t>
        </is>
      </c>
    </row>
    <row r="19">
      <c r="A19" s="3" t="n"/>
    </row>
    <row r="20">
      <c r="A20" s="4" t="inlineStr">
        <is>
          <t>Cosa vogliono dire le colonne calcolate</t>
        </is>
      </c>
    </row>
    <row r="21">
      <c r="A21" s="3" t="inlineStr">
        <is>
          <t>Avanzamento atteso: quanto dovrebbe essere fatto alla data di stato, se l'attività procede a ritmo costante fra inizio e fine.</t>
        </is>
      </c>
    </row>
    <row r="22">
      <c r="A22" s="3" t="inlineStr">
        <is>
          <t>Ore guadagnate: ore a budget × avanzamento. È il lavoro fatto, misurato con il metro del budget.</t>
        </is>
      </c>
    </row>
    <row r="23">
      <c r="A23" s="3" t="inlineStr">
        <is>
          <t>Scostamento ore: ore consuntivate − ore guadagnate. Se è positivo, per quel lavoro hai usato più ore del previsto.</t>
        </is>
      </c>
    </row>
    <row r="24">
      <c r="A24" s="3" t="inlineStr">
        <is>
          <t>Indice di efficienza (foglio «Budget per fase»): ore guadagnate ÷ ore consuntivate. Sotto 1 il lavoro costa più ore del previsto.</t>
        </is>
      </c>
    </row>
    <row r="25">
      <c r="A25" s="3" t="inlineStr">
        <is>
          <t>Stato: Chiusa, Da iniziare, In anticipo, In ritardo (avanzamento sotto quello atteso di oltre 10 punti), Ore oltre l'avanzamento (ore consuntivate oltre il 110% delle ore guadagnate), In linea.</t>
        </is>
      </c>
    </row>
    <row r="26">
      <c r="A26" s="3" t="n"/>
    </row>
    <row r="27">
      <c r="A27" s="4" t="inlineStr">
        <is>
          <t>I limiti del modello</t>
        </is>
      </c>
    </row>
    <row r="28">
      <c r="A28" s="3" t="inlineStr">
        <is>
          <t>Non ripianifica da solo: se un'attività finirà più tardi, allunga la sua durata e le attività che dipendono da lei si spostano.</t>
        </is>
      </c>
    </row>
    <row r="29">
      <c r="A29" s="3" t="inlineStr">
        <is>
          <t>Una sola dipendenza per attività, di tipo fine-inizio. Le ore consuntivate vanno ricopiate a mano dal timesheet.</t>
        </is>
      </c>
    </row>
    <row r="30">
      <c r="A30" s="3" t="inlineStr">
        <is>
          <t>Il foglio «Budget per fase» conta solo il costo delle ore: licenze, trasferte e fornitori vanno aggiunti a parte.</t>
        </is>
      </c>
    </row>
    <row r="31">
      <c r="A31" s="3" t="n"/>
    </row>
    <row r="32">
      <c r="A32" s="2" t="inlineStr">
        <is>
          <t>Le righe di esempio (Alfa Srl che installa un gestionale per Beta Spa) sono inventate: sovrascrivile o cancellale.</t>
        </is>
      </c>
    </row>
    <row r="33">
      <c r="A33" s="2" t="inlineStr">
        <is>
          <t>La guida che spiega il modello: talete365.com/risorse/articoli/modello-gantt-excel-commessa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9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36" customWidth="1" min="3" max="3"/>
    <col width="12" customWidth="1" min="4" max="4"/>
    <col width="16" customWidth="1" min="5" max="5"/>
    <col width="13" customWidth="1" min="6" max="6"/>
    <col width="11" customWidth="1" min="7" max="7"/>
    <col width="12" customWidth="1" min="8" max="8"/>
    <col width="12" customWidth="1" min="9" max="9"/>
    <col width="12" customWidth="1" min="10" max="10"/>
    <col width="13" customWidth="1" min="11" max="11"/>
    <col width="13" customWidth="1" min="12" max="12"/>
    <col width="11" customWidth="1" min="13" max="13"/>
    <col width="13" customWidth="1" min="14" max="14"/>
    <col width="12" customWidth="1" min="15" max="15"/>
    <col width="12" customWidth="1" min="16" max="16"/>
    <col width="15" customWidth="1" min="17" max="17"/>
    <col width="24" customWidth="1" min="18" max="18"/>
  </cols>
  <sheetData>
    <row r="1">
      <c r="A1" s="5" t="inlineStr">
        <is>
          <t>Piano della commessa</t>
        </is>
      </c>
    </row>
    <row r="2">
      <c r="A2" s="6" t="inlineStr">
        <is>
          <t>Le celle gialle si compilano, le grigie si calcolano da sole. Le righe di esempio sono inventate: sovrascrivile o cancellale.</t>
        </is>
      </c>
    </row>
    <row r="3">
      <c r="A3" s="7" t="inlineStr">
        <is>
          <t>Commessa</t>
        </is>
      </c>
      <c r="C3" s="8" t="inlineStr">
        <is>
          <t>Esempio · Alfa Srl per Beta Spa, nuovo gestionale</t>
        </is>
      </c>
      <c r="D3" s="6" t="inlineStr">
        <is>
          <t>Il nome che vuoi vedere in testa al Gantt.</t>
        </is>
      </c>
    </row>
    <row r="4">
      <c r="A4" s="7" t="inlineStr">
        <is>
          <t>Data di inizio</t>
        </is>
      </c>
      <c r="C4" s="9">
        <f>TODAY()-WEEKDAY(TODAY(),2)-34</f>
        <v/>
      </c>
      <c r="D4" s="6" t="inlineStr">
        <is>
          <t>Il primo giorno di lavoro. Nell'esempio è il lunedì di cinque settimane fa.</t>
        </is>
      </c>
    </row>
    <row r="5">
      <c r="A5" s="7" t="inlineStr">
        <is>
          <t>Data di stato</t>
        </is>
      </c>
      <c r="C5" s="9">
        <f>TODAY()</f>
        <v/>
      </c>
      <c r="D5" s="6" t="inlineStr">
        <is>
          <t>Il giorno a cui si riferiscono avanzamento e ore. Di base è oggi: scrivi una data fissa se aggiorni il piano ogni venerdì.</t>
        </is>
      </c>
    </row>
    <row r="6">
      <c r="A6" s="7" t="inlineStr">
        <is>
          <t>Costo orario medio</t>
        </is>
      </c>
      <c r="C6" s="10" t="n">
        <v>45</v>
      </c>
      <c r="D6" s="6" t="inlineStr">
        <is>
          <t>Il costo pieno di un'ora del team (retribuzione, contributi e TFR diviso le ore lavorabili). Serve al foglio «Budget per fase».</t>
        </is>
      </c>
    </row>
    <row r="7">
      <c r="F7" s="11" t="inlineStr">
        <is>
          <t>Quando</t>
        </is>
      </c>
      <c r="K7" s="11" t="inlineStr">
        <is>
          <t>Avanzamento</t>
        </is>
      </c>
      <c r="M7" s="11" t="inlineStr">
        <is>
          <t>Ore</t>
        </is>
      </c>
      <c r="Q7" s="11" t="inlineStr">
        <is>
          <t>Fatturazione e stato</t>
        </is>
      </c>
    </row>
    <row r="8" ht="45" customHeight="1">
      <c r="A8" s="12" t="inlineStr">
        <is>
          <t>N.</t>
        </is>
      </c>
      <c r="B8" s="12" t="inlineStr">
        <is>
          <t>Fase</t>
        </is>
      </c>
      <c r="C8" s="12" t="inlineStr">
        <is>
          <t>Attività</t>
        </is>
      </c>
      <c r="D8" s="12" t="inlineStr">
        <is>
          <t>Tipo</t>
        </is>
      </c>
      <c r="E8" s="12" t="inlineStr">
        <is>
          <t>Responsabile</t>
        </is>
      </c>
      <c r="F8" s="12" t="inlineStr">
        <is>
          <t>Inizio a mano</t>
        </is>
      </c>
      <c r="G8" s="12" t="inlineStr">
        <is>
          <t>Dipende da (N.)</t>
        </is>
      </c>
      <c r="H8" s="12" t="inlineStr">
        <is>
          <t>Durata (giorni lavorativi)</t>
        </is>
      </c>
      <c r="I8" s="12" t="inlineStr">
        <is>
          <t>Inizio</t>
        </is>
      </c>
      <c r="J8" s="12" t="inlineStr">
        <is>
          <t>Fine</t>
        </is>
      </c>
      <c r="K8" s="12" t="inlineStr">
        <is>
          <t>Avanzamento</t>
        </is>
      </c>
      <c r="L8" s="12" t="inlineStr">
        <is>
          <t>Avanzamento atteso</t>
        </is>
      </c>
      <c r="M8" s="12" t="inlineStr">
        <is>
          <t>Ore a budget</t>
        </is>
      </c>
      <c r="N8" s="12" t="inlineStr">
        <is>
          <t>Ore consuntivate</t>
        </is>
      </c>
      <c r="O8" s="12" t="inlineStr">
        <is>
          <t>Ore guadagnate</t>
        </is>
      </c>
      <c r="P8" s="12" t="inlineStr">
        <is>
          <t>Scostamento ore</t>
        </is>
      </c>
      <c r="Q8" s="12" t="inlineStr">
        <is>
          <t>Da fatturare alla milestone</t>
        </is>
      </c>
      <c r="R8" s="12" t="inlineStr">
        <is>
          <t>Stato</t>
        </is>
      </c>
    </row>
    <row r="9">
      <c r="A9" s="13" t="n">
        <v>1</v>
      </c>
      <c r="B9" s="14" t="inlineStr">
        <is>
          <t>1 Analisi</t>
        </is>
      </c>
      <c r="C9" s="14" t="inlineStr">
        <is>
          <t>Kickoff con il cliente</t>
        </is>
      </c>
      <c r="D9" s="15" t="inlineStr">
        <is>
          <t>Attività</t>
        </is>
      </c>
      <c r="E9" s="14" t="inlineStr">
        <is>
          <t>Resp. commessa</t>
        </is>
      </c>
      <c r="F9" s="16">
        <f>$C$4</f>
        <v/>
      </c>
      <c r="G9" s="15" t="n"/>
      <c r="H9" s="15" t="n">
        <v>1</v>
      </c>
      <c r="I9" s="17">
        <f>IF($C9="","",IF($F9&lt;&gt;"",WORKDAY($F9-1,1,Festivita),""))</f>
        <v/>
      </c>
      <c r="J9" s="17">
        <f>IF(OR($I9="",ISTEXT($I9)),"",IF(OR($D9="Milestone",N($H9)&lt;=1),$I9,WORKDAY($I9,$H9-1,Festivita)))</f>
        <v/>
      </c>
      <c r="K9" s="18" t="n">
        <v>1</v>
      </c>
      <c r="L9" s="19">
        <f>IF(OR($C9="",$I9="",ISTEXT($I9)),"",IF($C$5&lt;$I9,0,IF($D9="Milestone",IF($C$5&gt;$J9,1,0),MIN(1,(NETWORKDAYS($I9,$C$5,Festivita)-1)/MAX(1,N($H9))))))</f>
        <v/>
      </c>
      <c r="M9" s="20" t="n">
        <v>8</v>
      </c>
      <c r="N9" s="20" t="n">
        <v>8</v>
      </c>
      <c r="O9" s="21">
        <f>IF(OR($C9="",$M9=""),"",$M9*N($K9))</f>
        <v/>
      </c>
      <c r="P9" s="21">
        <f>IF(OR($C9="",$M9="",$N9=""),"",$N9-$O9)</f>
        <v/>
      </c>
      <c r="Q9" s="22" t="n"/>
      <c r="R9" s="23">
        <f>IF($C9="","",IF(OR($I9="",ISTEXT($I9)),"Manca l'inizio",IF(N($K9)&gt;=1,"Chiusa",IF($C$5&lt;$I9,IF(N($K9)&gt;0,"In anticipo","Da iniziare"),IF(N($K9)&lt;$L9-0.1,"In ritardo",IF(AND(N($N9)&gt;0,N($N9)&gt;N($O9)*1.1),"Ore oltre l'avanzamento","In linea"))))))</f>
        <v/>
      </c>
    </row>
    <row r="10">
      <c r="A10" s="13" t="n">
        <v>2</v>
      </c>
      <c r="B10" s="14" t="inlineStr">
        <is>
          <t>1 Analisi</t>
        </is>
      </c>
      <c r="C10" s="14" t="inlineStr">
        <is>
          <t>Analisi dei processi</t>
        </is>
      </c>
      <c r="D10" s="15" t="inlineStr">
        <is>
          <t>Attività</t>
        </is>
      </c>
      <c r="E10" s="14" t="inlineStr">
        <is>
          <t>Analista</t>
        </is>
      </c>
      <c r="F10" s="16" t="n"/>
      <c r="G10" s="15" t="n">
        <v>1</v>
      </c>
      <c r="H10" s="15" t="n">
        <v>9</v>
      </c>
      <c r="I10" s="17">
        <f>IF($C10="","",IF($G10&lt;&gt;"",IFERROR(IF($D10="Milestone",INDEX($J$9:$J9,MATCH($G10,$A$9:$A9,0)),WORKDAY(INDEX($J$9:$J9,MATCH($G10,$A$9:$A9,0)),1,Festivita)),"N. da controllare"),IF($F10&lt;&gt;"",WORKDAY($F10-1,1,Festivita),"")))</f>
        <v/>
      </c>
      <c r="J10" s="17">
        <f>IF(OR($I10="",ISTEXT($I10)),"",IF(OR($D10="Milestone",N($H10)&lt;=1),$I10,WORKDAY($I10,$H10-1,Festivita)))</f>
        <v/>
      </c>
      <c r="K10" s="18" t="n">
        <v>1</v>
      </c>
      <c r="L10" s="19">
        <f>IF(OR($C10="",$I10="",ISTEXT($I10)),"",IF($C$5&lt;$I10,0,IF($D10="Milestone",IF($C$5&gt;$J10,1,0),MIN(1,(NETWORKDAYS($I10,$C$5,Festivita)-1)/MAX(1,N($H10))))))</f>
        <v/>
      </c>
      <c r="M10" s="20" t="n">
        <v>64</v>
      </c>
      <c r="N10" s="20" t="n">
        <v>72</v>
      </c>
      <c r="O10" s="21">
        <f>IF(OR($C10="",$M10=""),"",$M10*N($K10))</f>
        <v/>
      </c>
      <c r="P10" s="21">
        <f>IF(OR($C10="",$M10="",$N10=""),"",$N10-$O10)</f>
        <v/>
      </c>
      <c r="Q10" s="22" t="n"/>
      <c r="R10" s="23">
        <f>IF($C10="","",IF(OR($I10="",ISTEXT($I10)),"Manca l'inizio",IF(N($K10)&gt;=1,"Chiusa",IF($C$5&lt;$I10,IF(N($K10)&gt;0,"In anticipo","Da iniziare"),IF(N($K10)&lt;$L10-0.1,"In ritardo",IF(AND(N($N10)&gt;0,N($N10)&gt;N($O10)*1.1),"Ore oltre l'avanzamento","In linea"))))))</f>
        <v/>
      </c>
    </row>
    <row r="11">
      <c r="A11" s="13" t="n">
        <v>3</v>
      </c>
      <c r="B11" s="14" t="inlineStr">
        <is>
          <t>1 Analisi</t>
        </is>
      </c>
      <c r="C11" s="14" t="inlineStr">
        <is>
          <t>Analisi approvata dal cliente</t>
        </is>
      </c>
      <c r="D11" s="15" t="inlineStr">
        <is>
          <t>Milestone</t>
        </is>
      </c>
      <c r="E11" s="14" t="inlineStr">
        <is>
          <t>Resp. commessa</t>
        </is>
      </c>
      <c r="F11" s="16" t="n"/>
      <c r="G11" s="15" t="n">
        <v>2</v>
      </c>
      <c r="H11" s="15" t="n">
        <v>0</v>
      </c>
      <c r="I11" s="17">
        <f>IF($C11="","",IF($G11&lt;&gt;"",IFERROR(IF($D11="Milestone",INDEX($J$9:$J10,MATCH($G11,$A$9:$A10,0)),WORKDAY(INDEX($J$9:$J10,MATCH($G11,$A$9:$A10,0)),1,Festivita)),"N. da controllare"),IF($F11&lt;&gt;"",WORKDAY($F11-1,1,Festivita),"")))</f>
        <v/>
      </c>
      <c r="J11" s="17">
        <f>IF(OR($I11="",ISTEXT($I11)),"",IF(OR($D11="Milestone",N($H11)&lt;=1),$I11,WORKDAY($I11,$H11-1,Festivita)))</f>
        <v/>
      </c>
      <c r="K11" s="18" t="n">
        <v>1</v>
      </c>
      <c r="L11" s="19">
        <f>IF(OR($C11="",$I11="",ISTEXT($I11)),"",IF($C$5&lt;$I11,0,IF($D11="Milestone",IF($C$5&gt;$J11,1,0),MIN(1,(NETWORKDAYS($I11,$C$5,Festivita)-1)/MAX(1,N($H11))))))</f>
        <v/>
      </c>
      <c r="M11" s="20" t="n"/>
      <c r="N11" s="20" t="n"/>
      <c r="O11" s="21">
        <f>IF(OR($C11="",$M11=""),"",$M11*N($K11))</f>
        <v/>
      </c>
      <c r="P11" s="21">
        <f>IF(OR($C11="",$M11="",$N11=""),"",$N11-$O11)</f>
        <v/>
      </c>
      <c r="Q11" s="22" t="n">
        <v>12000</v>
      </c>
      <c r="R11" s="23">
        <f>IF($C11="","",IF(OR($I11="",ISTEXT($I11)),"Manca l'inizio",IF(N($K11)&gt;=1,"Chiusa",IF($C$5&lt;$I11,IF(N($K11)&gt;0,"In anticipo","Da iniziare"),IF(N($K11)&lt;$L11-0.1,"In ritardo",IF(AND(N($N11)&gt;0,N($N11)&gt;N($O11)*1.1),"Ore oltre l'avanzamento","In linea"))))))</f>
        <v/>
      </c>
    </row>
    <row r="12">
      <c r="A12" s="13" t="n">
        <v>4</v>
      </c>
      <c r="B12" s="14" t="inlineStr">
        <is>
          <t>2 Configurazione</t>
        </is>
      </c>
      <c r="C12" s="14" t="inlineStr">
        <is>
          <t>Configurazione di base</t>
        </is>
      </c>
      <c r="D12" s="15" t="inlineStr">
        <is>
          <t>Attività</t>
        </is>
      </c>
      <c r="E12" s="14" t="inlineStr">
        <is>
          <t>Consulente</t>
        </is>
      </c>
      <c r="F12" s="16" t="n"/>
      <c r="G12" s="15" t="n">
        <v>3</v>
      </c>
      <c r="H12" s="15" t="n">
        <v>15</v>
      </c>
      <c r="I12" s="17">
        <f>IF($C12="","",IF($G12&lt;&gt;"",IFERROR(IF($D12="Milestone",INDEX($J$9:$J11,MATCH($G12,$A$9:$A11,0)),WORKDAY(INDEX($J$9:$J11,MATCH($G12,$A$9:$A11,0)),1,Festivita)),"N. da controllare"),IF($F12&lt;&gt;"",WORKDAY($F12-1,1,Festivita),"")))</f>
        <v/>
      </c>
      <c r="J12" s="17">
        <f>IF(OR($I12="",ISTEXT($I12)),"",IF(OR($D12="Milestone",N($H12)&lt;=1),$I12,WORKDAY($I12,$H12-1,Festivita)))</f>
        <v/>
      </c>
      <c r="K12" s="18" t="n">
        <v>0.8</v>
      </c>
      <c r="L12" s="19">
        <f>IF(OR($C12="",$I12="",ISTEXT($I12)),"",IF($C$5&lt;$I12,0,IF($D12="Milestone",IF($C$5&gt;$J12,1,0),MIN(1,(NETWORKDAYS($I12,$C$5,Festivita)-1)/MAX(1,N($H12))))))</f>
        <v/>
      </c>
      <c r="M12" s="20" t="n">
        <v>120</v>
      </c>
      <c r="N12" s="20" t="n">
        <v>112</v>
      </c>
      <c r="O12" s="21">
        <f>IF(OR($C12="",$M12=""),"",$M12*N($K12))</f>
        <v/>
      </c>
      <c r="P12" s="21">
        <f>IF(OR($C12="",$M12="",$N12=""),"",$N12-$O12)</f>
        <v/>
      </c>
      <c r="Q12" s="22" t="n"/>
      <c r="R12" s="23">
        <f>IF($C12="","",IF(OR($I12="",ISTEXT($I12)),"Manca l'inizio",IF(N($K12)&gt;=1,"Chiusa",IF($C$5&lt;$I12,IF(N($K12)&gt;0,"In anticipo","Da iniziare"),IF(N($K12)&lt;$L12-0.1,"In ritardo",IF(AND(N($N12)&gt;0,N($N12)&gt;N($O12)*1.1),"Ore oltre l'avanzamento","In linea"))))))</f>
        <v/>
      </c>
    </row>
    <row r="13">
      <c r="A13" s="13" t="n">
        <v>5</v>
      </c>
      <c r="B13" s="14" t="inlineStr">
        <is>
          <t>2 Configurazione</t>
        </is>
      </c>
      <c r="C13" s="14" t="inlineStr">
        <is>
          <t>Sviluppo delle personalizzazioni</t>
        </is>
      </c>
      <c r="D13" s="15" t="inlineStr">
        <is>
          <t>Attività</t>
        </is>
      </c>
      <c r="E13" s="14" t="inlineStr">
        <is>
          <t>Sviluppatore</t>
        </is>
      </c>
      <c r="F13" s="16" t="n"/>
      <c r="G13" s="15" t="n">
        <v>3</v>
      </c>
      <c r="H13" s="15" t="n">
        <v>20</v>
      </c>
      <c r="I13" s="17">
        <f>IF($C13="","",IF($G13&lt;&gt;"",IFERROR(IF($D13="Milestone",INDEX($J$9:$J12,MATCH($G13,$A$9:$A12,0)),WORKDAY(INDEX($J$9:$J12,MATCH($G13,$A$9:$A12,0)),1,Festivita)),"N. da controllare"),IF($F13&lt;&gt;"",WORKDAY($F13-1,1,Festivita),"")))</f>
        <v/>
      </c>
      <c r="J13" s="17">
        <f>IF(OR($I13="",ISTEXT($I13)),"",IF(OR($D13="Milestone",N($H13)&lt;=1),$I13,WORKDAY($I13,$H13-1,Festivita)))</f>
        <v/>
      </c>
      <c r="K13" s="18" t="n">
        <v>0.8</v>
      </c>
      <c r="L13" s="19">
        <f>IF(OR($C13="",$I13="",ISTEXT($I13)),"",IF($C$5&lt;$I13,0,IF($D13="Milestone",IF($C$5&gt;$J13,1,0),MIN(1,(NETWORKDAYS($I13,$C$5,Festivita)-1)/MAX(1,N($H13))))))</f>
        <v/>
      </c>
      <c r="M13" s="20" t="n">
        <v>160</v>
      </c>
      <c r="N13" s="20" t="n">
        <v>120</v>
      </c>
      <c r="O13" s="21">
        <f>IF(OR($C13="",$M13=""),"",$M13*N($K13))</f>
        <v/>
      </c>
      <c r="P13" s="21">
        <f>IF(OR($C13="",$M13="",$N13=""),"",$N13-$O13)</f>
        <v/>
      </c>
      <c r="Q13" s="22" t="n"/>
      <c r="R13" s="23">
        <f>IF($C13="","",IF(OR($I13="",ISTEXT($I13)),"Manca l'inizio",IF(N($K13)&gt;=1,"Chiusa",IF($C$5&lt;$I13,IF(N($K13)&gt;0,"In anticipo","Da iniziare"),IF(N($K13)&lt;$L13-0.1,"In ritardo",IF(AND(N($N13)&gt;0,N($N13)&gt;N($O13)*1.1),"Ore oltre l'avanzamento","In linea"))))))</f>
        <v/>
      </c>
    </row>
    <row r="14">
      <c r="A14" s="13" t="n">
        <v>6</v>
      </c>
      <c r="B14" s="14" t="inlineStr">
        <is>
          <t>2 Configurazione</t>
        </is>
      </c>
      <c r="C14" s="14" t="inlineStr">
        <is>
          <t>Migrazione dei dati</t>
        </is>
      </c>
      <c r="D14" s="15" t="inlineStr">
        <is>
          <t>Attività</t>
        </is>
      </c>
      <c r="E14" s="14" t="inlineStr">
        <is>
          <t>Consulente</t>
        </is>
      </c>
      <c r="F14" s="16" t="n"/>
      <c r="G14" s="15" t="n">
        <v>4</v>
      </c>
      <c r="H14" s="15" t="n">
        <v>10</v>
      </c>
      <c r="I14" s="17">
        <f>IF($C14="","",IF($G14&lt;&gt;"",IFERROR(IF($D14="Milestone",INDEX($J$9:$J13,MATCH($G14,$A$9:$A13,0)),WORKDAY(INDEX($J$9:$J13,MATCH($G14,$A$9:$A13,0)),1,Festivita)),"N. da controllare"),IF($F14&lt;&gt;"",WORKDAY($F14-1,1,Festivita),"")))</f>
        <v/>
      </c>
      <c r="J14" s="17">
        <f>IF(OR($I14="",ISTEXT($I14)),"",IF(OR($D14="Milestone",N($H14)&lt;=1),$I14,WORKDAY($I14,$H14-1,Festivita)))</f>
        <v/>
      </c>
      <c r="K14" s="18" t="n">
        <v>0.2</v>
      </c>
      <c r="L14" s="19">
        <f>IF(OR($C14="",$I14="",ISTEXT($I14)),"",IF($C$5&lt;$I14,0,IF($D14="Milestone",IF($C$5&gt;$J14,1,0),MIN(1,(NETWORKDAYS($I14,$C$5,Festivita)-1)/MAX(1,N($H14))))))</f>
        <v/>
      </c>
      <c r="M14" s="20" t="n">
        <v>80</v>
      </c>
      <c r="N14" s="20" t="n">
        <v>14</v>
      </c>
      <c r="O14" s="21">
        <f>IF(OR($C14="",$M14=""),"",$M14*N($K14))</f>
        <v/>
      </c>
      <c r="P14" s="21">
        <f>IF(OR($C14="",$M14="",$N14=""),"",$N14-$O14)</f>
        <v/>
      </c>
      <c r="Q14" s="22" t="n"/>
      <c r="R14" s="23">
        <f>IF($C14="","",IF(OR($I14="",ISTEXT($I14)),"Manca l'inizio",IF(N($K14)&gt;=1,"Chiusa",IF($C$5&lt;$I14,IF(N($K14)&gt;0,"In anticipo","Da iniziare"),IF(N($K14)&lt;$L14-0.1,"In ritardo",IF(AND(N($N14)&gt;0,N($N14)&gt;N($O14)*1.1),"Ore oltre l'avanzamento","In linea"))))))</f>
        <v/>
      </c>
    </row>
    <row r="15">
      <c r="A15" s="13" t="n">
        <v>7</v>
      </c>
      <c r="B15" s="14" t="inlineStr">
        <is>
          <t>3 Collaudo</t>
        </is>
      </c>
      <c r="C15" s="14" t="inlineStr">
        <is>
          <t>Collaudo con gli utenti chiave</t>
        </is>
      </c>
      <c r="D15" s="15" t="inlineStr">
        <is>
          <t>Attività</t>
        </is>
      </c>
      <c r="E15" s="14" t="inlineStr">
        <is>
          <t>Resp. commessa</t>
        </is>
      </c>
      <c r="F15" s="16" t="n"/>
      <c r="G15" s="15" t="n">
        <v>6</v>
      </c>
      <c r="H15" s="15" t="n">
        <v>10</v>
      </c>
      <c r="I15" s="17">
        <f>IF($C15="","",IF($G15&lt;&gt;"",IFERROR(IF($D15="Milestone",INDEX($J$9:$J14,MATCH($G15,$A$9:$A14,0)),WORKDAY(INDEX($J$9:$J14,MATCH($G15,$A$9:$A14,0)),1,Festivita)),"N. da controllare"),IF($F15&lt;&gt;"",WORKDAY($F15-1,1,Festivita),"")))</f>
        <v/>
      </c>
      <c r="J15" s="17">
        <f>IF(OR($I15="",ISTEXT($I15)),"",IF(OR($D15="Milestone",N($H15)&lt;=1),$I15,WORKDAY($I15,$H15-1,Festivita)))</f>
        <v/>
      </c>
      <c r="K15" s="18" t="n"/>
      <c r="L15" s="19">
        <f>IF(OR($C15="",$I15="",ISTEXT($I15)),"",IF($C$5&lt;$I15,0,IF($D15="Milestone",IF($C$5&gt;$J15,1,0),MIN(1,(NETWORKDAYS($I15,$C$5,Festivita)-1)/MAX(1,N($H15))))))</f>
        <v/>
      </c>
      <c r="M15" s="20" t="n">
        <v>56</v>
      </c>
      <c r="N15" s="20" t="n"/>
      <c r="O15" s="21">
        <f>IF(OR($C15="",$M15=""),"",$M15*N($K15))</f>
        <v/>
      </c>
      <c r="P15" s="21">
        <f>IF(OR($C15="",$M15="",$N15=""),"",$N15-$O15)</f>
        <v/>
      </c>
      <c r="Q15" s="22" t="n"/>
      <c r="R15" s="23">
        <f>IF($C15="","",IF(OR($I15="",ISTEXT($I15)),"Manca l'inizio",IF(N($K15)&gt;=1,"Chiusa",IF($C$5&lt;$I15,IF(N($K15)&gt;0,"In anticipo","Da iniziare"),IF(N($K15)&lt;$L15-0.1,"In ritardo",IF(AND(N($N15)&gt;0,N($N15)&gt;N($O15)*1.1),"Ore oltre l'avanzamento","In linea"))))))</f>
        <v/>
      </c>
    </row>
    <row r="16">
      <c r="A16" s="13" t="n">
        <v>8</v>
      </c>
      <c r="B16" s="14" t="inlineStr">
        <is>
          <t>3 Collaudo</t>
        </is>
      </c>
      <c r="C16" s="14" t="inlineStr">
        <is>
          <t>Collaudo superato</t>
        </is>
      </c>
      <c r="D16" s="15" t="inlineStr">
        <is>
          <t>Milestone</t>
        </is>
      </c>
      <c r="E16" s="14" t="inlineStr">
        <is>
          <t>Resp. commessa</t>
        </is>
      </c>
      <c r="F16" s="16" t="n"/>
      <c r="G16" s="15" t="n">
        <v>7</v>
      </c>
      <c r="H16" s="15" t="n">
        <v>0</v>
      </c>
      <c r="I16" s="17">
        <f>IF($C16="","",IF($G16&lt;&gt;"",IFERROR(IF($D16="Milestone",INDEX($J$9:$J15,MATCH($G16,$A$9:$A15,0)),WORKDAY(INDEX($J$9:$J15,MATCH($G16,$A$9:$A15,0)),1,Festivita)),"N. da controllare"),IF($F16&lt;&gt;"",WORKDAY($F16-1,1,Festivita),"")))</f>
        <v/>
      </c>
      <c r="J16" s="17">
        <f>IF(OR($I16="",ISTEXT($I16)),"",IF(OR($D16="Milestone",N($H16)&lt;=1),$I16,WORKDAY($I16,$H16-1,Festivita)))</f>
        <v/>
      </c>
      <c r="K16" s="18" t="n"/>
      <c r="L16" s="19">
        <f>IF(OR($C16="",$I16="",ISTEXT($I16)),"",IF($C$5&lt;$I16,0,IF($D16="Milestone",IF($C$5&gt;$J16,1,0),MIN(1,(NETWORKDAYS($I16,$C$5,Festivita)-1)/MAX(1,N($H16))))))</f>
        <v/>
      </c>
      <c r="M16" s="20" t="n"/>
      <c r="N16" s="20" t="n"/>
      <c r="O16" s="21">
        <f>IF(OR($C16="",$M16=""),"",$M16*N($K16))</f>
        <v/>
      </c>
      <c r="P16" s="21">
        <f>IF(OR($C16="",$M16="",$N16=""),"",$N16-$O16)</f>
        <v/>
      </c>
      <c r="Q16" s="22" t="n">
        <v>24000</v>
      </c>
      <c r="R16" s="23">
        <f>IF($C16="","",IF(OR($I16="",ISTEXT($I16)),"Manca l'inizio",IF(N($K16)&gt;=1,"Chiusa",IF($C$5&lt;$I16,IF(N($K16)&gt;0,"In anticipo","Da iniziare"),IF(N($K16)&lt;$L16-0.1,"In ritardo",IF(AND(N($N16)&gt;0,N($N16)&gt;N($O16)*1.1),"Ore oltre l'avanzamento","In linea"))))))</f>
        <v/>
      </c>
    </row>
    <row r="17">
      <c r="A17" s="13" t="n">
        <v>9</v>
      </c>
      <c r="B17" s="14" t="inlineStr">
        <is>
          <t>4 Avvio</t>
        </is>
      </c>
      <c r="C17" s="14" t="inlineStr">
        <is>
          <t>Formazione degli utenti</t>
        </is>
      </c>
      <c r="D17" s="15" t="inlineStr">
        <is>
          <t>Attività</t>
        </is>
      </c>
      <c r="E17" s="14" t="inlineStr">
        <is>
          <t>Consulente</t>
        </is>
      </c>
      <c r="F17" s="16" t="n"/>
      <c r="G17" s="15" t="n">
        <v>8</v>
      </c>
      <c r="H17" s="15" t="n">
        <v>5</v>
      </c>
      <c r="I17" s="17">
        <f>IF($C17="","",IF($G17&lt;&gt;"",IFERROR(IF($D17="Milestone",INDEX($J$9:$J16,MATCH($G17,$A$9:$A16,0)),WORKDAY(INDEX($J$9:$J16,MATCH($G17,$A$9:$A16,0)),1,Festivita)),"N. da controllare"),IF($F17&lt;&gt;"",WORKDAY($F17-1,1,Festivita),"")))</f>
        <v/>
      </c>
      <c r="J17" s="17">
        <f>IF(OR($I17="",ISTEXT($I17)),"",IF(OR($D17="Milestone",N($H17)&lt;=1),$I17,WORKDAY($I17,$H17-1,Festivita)))</f>
        <v/>
      </c>
      <c r="K17" s="18" t="n"/>
      <c r="L17" s="19">
        <f>IF(OR($C17="",$I17="",ISTEXT($I17)),"",IF($C$5&lt;$I17,0,IF($D17="Milestone",IF($C$5&gt;$J17,1,0),MIN(1,(NETWORKDAYS($I17,$C$5,Festivita)-1)/MAX(1,N($H17))))))</f>
        <v/>
      </c>
      <c r="M17" s="20" t="n">
        <v>40</v>
      </c>
      <c r="N17" s="20" t="n"/>
      <c r="O17" s="21">
        <f>IF(OR($C17="",$M17=""),"",$M17*N($K17))</f>
        <v/>
      </c>
      <c r="P17" s="21">
        <f>IF(OR($C17="",$M17="",$N17=""),"",$N17-$O17)</f>
        <v/>
      </c>
      <c r="Q17" s="22" t="n"/>
      <c r="R17" s="23">
        <f>IF($C17="","",IF(OR($I17="",ISTEXT($I17)),"Manca l'inizio",IF(N($K17)&gt;=1,"Chiusa",IF($C$5&lt;$I17,IF(N($K17)&gt;0,"In anticipo","Da iniziare"),IF(N($K17)&lt;$L17-0.1,"In ritardo",IF(AND(N($N17)&gt;0,N($N17)&gt;N($O17)*1.1),"Ore oltre l'avanzamento","In linea"))))))</f>
        <v/>
      </c>
    </row>
    <row r="18">
      <c r="A18" s="13" t="n">
        <v>10</v>
      </c>
      <c r="B18" s="14" t="inlineStr">
        <is>
          <t>4 Avvio</t>
        </is>
      </c>
      <c r="C18" s="14" t="inlineStr">
        <is>
          <t>Avvio in produzione</t>
        </is>
      </c>
      <c r="D18" s="15" t="inlineStr">
        <is>
          <t>Milestone</t>
        </is>
      </c>
      <c r="E18" s="14" t="inlineStr">
        <is>
          <t>Resp. commessa</t>
        </is>
      </c>
      <c r="F18" s="16" t="n"/>
      <c r="G18" s="15" t="n">
        <v>9</v>
      </c>
      <c r="H18" s="15" t="n">
        <v>0</v>
      </c>
      <c r="I18" s="17">
        <f>IF($C18="","",IF($G18&lt;&gt;"",IFERROR(IF($D18="Milestone",INDEX($J$9:$J17,MATCH($G18,$A$9:$A17,0)),WORKDAY(INDEX($J$9:$J17,MATCH($G18,$A$9:$A17,0)),1,Festivita)),"N. da controllare"),IF($F18&lt;&gt;"",WORKDAY($F18-1,1,Festivita),"")))</f>
        <v/>
      </c>
      <c r="J18" s="17">
        <f>IF(OR($I18="",ISTEXT($I18)),"",IF(OR($D18="Milestone",N($H18)&lt;=1),$I18,WORKDAY($I18,$H18-1,Festivita)))</f>
        <v/>
      </c>
      <c r="K18" s="18" t="n"/>
      <c r="L18" s="19">
        <f>IF(OR($C18="",$I18="",ISTEXT($I18)),"",IF($C$5&lt;$I18,0,IF($D18="Milestone",IF($C$5&gt;$J18,1,0),MIN(1,(NETWORKDAYS($I18,$C$5,Festivita)-1)/MAX(1,N($H18))))))</f>
        <v/>
      </c>
      <c r="M18" s="20" t="n"/>
      <c r="N18" s="20" t="n"/>
      <c r="O18" s="21">
        <f>IF(OR($C18="",$M18=""),"",$M18*N($K18))</f>
        <v/>
      </c>
      <c r="P18" s="21">
        <f>IF(OR($C18="",$M18="",$N18=""),"",$N18-$O18)</f>
        <v/>
      </c>
      <c r="Q18" s="22" t="n">
        <v>18000</v>
      </c>
      <c r="R18" s="23">
        <f>IF($C18="","",IF(OR($I18="",ISTEXT($I18)),"Manca l'inizio",IF(N($K18)&gt;=1,"Chiusa",IF($C$5&lt;$I18,IF(N($K18)&gt;0,"In anticipo","Da iniziare"),IF(N($K18)&lt;$L18-0.1,"In ritardo",IF(AND(N($N18)&gt;0,N($N18)&gt;N($O18)*1.1),"Ore oltre l'avanzamento","In linea"))))))</f>
        <v/>
      </c>
    </row>
    <row r="19">
      <c r="A19" s="13" t="n">
        <v>11</v>
      </c>
      <c r="B19" s="14" t="inlineStr">
        <is>
          <t>4 Avvio</t>
        </is>
      </c>
      <c r="C19" s="14" t="inlineStr">
        <is>
          <t>Assistenza dopo l'avvio</t>
        </is>
      </c>
      <c r="D19" s="15" t="inlineStr">
        <is>
          <t>Attività</t>
        </is>
      </c>
      <c r="E19" s="14" t="inlineStr">
        <is>
          <t>Consulente</t>
        </is>
      </c>
      <c r="F19" s="16" t="n"/>
      <c r="G19" s="15" t="n">
        <v>10</v>
      </c>
      <c r="H19" s="15" t="n">
        <v>10</v>
      </c>
      <c r="I19" s="17">
        <f>IF($C19="","",IF($G19&lt;&gt;"",IFERROR(IF($D19="Milestone",INDEX($J$9:$J18,MATCH($G19,$A$9:$A18,0)),WORKDAY(INDEX($J$9:$J18,MATCH($G19,$A$9:$A18,0)),1,Festivita)),"N. da controllare"),IF($F19&lt;&gt;"",WORKDAY($F19-1,1,Festivita),"")))</f>
        <v/>
      </c>
      <c r="J19" s="17">
        <f>IF(OR($I19="",ISTEXT($I19)),"",IF(OR($D19="Milestone",N($H19)&lt;=1),$I19,WORKDAY($I19,$H19-1,Festivita)))</f>
        <v/>
      </c>
      <c r="K19" s="18" t="n"/>
      <c r="L19" s="19">
        <f>IF(OR($C19="",$I19="",ISTEXT($I19)),"",IF($C$5&lt;$I19,0,IF($D19="Milestone",IF($C$5&gt;$J19,1,0),MIN(1,(NETWORKDAYS($I19,$C$5,Festivita)-1)/MAX(1,N($H19))))))</f>
        <v/>
      </c>
      <c r="M19" s="20" t="n">
        <v>40</v>
      </c>
      <c r="N19" s="20" t="n"/>
      <c r="O19" s="21">
        <f>IF(OR($C19="",$M19=""),"",$M19*N($K19))</f>
        <v/>
      </c>
      <c r="P19" s="21">
        <f>IF(OR($C19="",$M19="",$N19=""),"",$N19-$O19)</f>
        <v/>
      </c>
      <c r="Q19" s="22" t="n"/>
      <c r="R19" s="23">
        <f>IF($C19="","",IF(OR($I19="",ISTEXT($I19)),"Manca l'inizio",IF(N($K19)&gt;=1,"Chiusa",IF($C$5&lt;$I19,IF(N($K19)&gt;0,"In anticipo","Da iniziare"),IF(N($K19)&lt;$L19-0.1,"In ritardo",IF(AND(N($N19)&gt;0,N($N19)&gt;N($O19)*1.1),"Ore oltre l'avanzamento","In linea"))))))</f>
        <v/>
      </c>
    </row>
    <row r="20">
      <c r="A20" s="13" t="n">
        <v>12</v>
      </c>
      <c r="B20" s="14" t="inlineStr">
        <is>
          <t>4 Avvio</t>
        </is>
      </c>
      <c r="C20" s="14" t="inlineStr">
        <is>
          <t>Chiusura della commessa</t>
        </is>
      </c>
      <c r="D20" s="15" t="inlineStr">
        <is>
          <t>Milestone</t>
        </is>
      </c>
      <c r="E20" s="14" t="inlineStr">
        <is>
          <t>Resp. commessa</t>
        </is>
      </c>
      <c r="F20" s="16" t="n"/>
      <c r="G20" s="15" t="n">
        <v>11</v>
      </c>
      <c r="H20" s="15" t="n">
        <v>0</v>
      </c>
      <c r="I20" s="17">
        <f>IF($C20="","",IF($G20&lt;&gt;"",IFERROR(IF($D20="Milestone",INDEX($J$9:$J19,MATCH($G20,$A$9:$A19,0)),WORKDAY(INDEX($J$9:$J19,MATCH($G20,$A$9:$A19,0)),1,Festivita)),"N. da controllare"),IF($F20&lt;&gt;"",WORKDAY($F20-1,1,Festivita),"")))</f>
        <v/>
      </c>
      <c r="J20" s="17">
        <f>IF(OR($I20="",ISTEXT($I20)),"",IF(OR($D20="Milestone",N($H20)&lt;=1),$I20,WORKDAY($I20,$H20-1,Festivita)))</f>
        <v/>
      </c>
      <c r="K20" s="18" t="n"/>
      <c r="L20" s="19">
        <f>IF(OR($C20="",$I20="",ISTEXT($I20)),"",IF($C$5&lt;$I20,0,IF($D20="Milestone",IF($C$5&gt;$J20,1,0),MIN(1,(NETWORKDAYS($I20,$C$5,Festivita)-1)/MAX(1,N($H20))))))</f>
        <v/>
      </c>
      <c r="M20" s="20" t="n"/>
      <c r="N20" s="20" t="n"/>
      <c r="O20" s="21">
        <f>IF(OR($C20="",$M20=""),"",$M20*N($K20))</f>
        <v/>
      </c>
      <c r="P20" s="21">
        <f>IF(OR($C20="",$M20="",$N20=""),"",$N20-$O20)</f>
        <v/>
      </c>
      <c r="Q20" s="22" t="n">
        <v>6000</v>
      </c>
      <c r="R20" s="23">
        <f>IF($C20="","",IF(OR($I20="",ISTEXT($I20)),"Manca l'inizio",IF(N($K20)&gt;=1,"Chiusa",IF($C$5&lt;$I20,IF(N($K20)&gt;0,"In anticipo","Da iniziare"),IF(N($K20)&lt;$L20-0.1,"In ritardo",IF(AND(N($N20)&gt;0,N($N20)&gt;N($O20)*1.1),"Ore oltre l'avanzamento","In linea"))))))</f>
        <v/>
      </c>
    </row>
    <row r="21">
      <c r="A21" s="13" t="n">
        <v>13</v>
      </c>
      <c r="B21" s="14" t="n"/>
      <c r="C21" s="14" t="n"/>
      <c r="D21" s="15" t="n"/>
      <c r="E21" s="14" t="n"/>
      <c r="F21" s="16" t="n"/>
      <c r="G21" s="15" t="n"/>
      <c r="H21" s="15" t="n"/>
      <c r="I21" s="17">
        <f>IF($C21="","",IF($G21&lt;&gt;"",IFERROR(IF($D21="Milestone",INDEX($J$9:$J20,MATCH($G21,$A$9:$A20,0)),WORKDAY(INDEX($J$9:$J20,MATCH($G21,$A$9:$A20,0)),1,Festivita)),"N. da controllare"),IF($F21&lt;&gt;"",WORKDAY($F21-1,1,Festivita),"")))</f>
        <v/>
      </c>
      <c r="J21" s="17">
        <f>IF(OR($I21="",ISTEXT($I21)),"",IF(OR($D21="Milestone",N($H21)&lt;=1),$I21,WORKDAY($I21,$H21-1,Festivita)))</f>
        <v/>
      </c>
      <c r="K21" s="18" t="n"/>
      <c r="L21" s="19">
        <f>IF(OR($C21="",$I21="",ISTEXT($I21)),"",IF($C$5&lt;$I21,0,IF($D21="Milestone",IF($C$5&gt;$J21,1,0),MIN(1,(NETWORKDAYS($I21,$C$5,Festivita)-1)/MAX(1,N($H21))))))</f>
        <v/>
      </c>
      <c r="M21" s="20" t="n"/>
      <c r="N21" s="20" t="n"/>
      <c r="O21" s="21">
        <f>IF(OR($C21="",$M21=""),"",$M21*N($K21))</f>
        <v/>
      </c>
      <c r="P21" s="21">
        <f>IF(OR($C21="",$M21="",$N21=""),"",$N21-$O21)</f>
        <v/>
      </c>
      <c r="Q21" s="22" t="n"/>
      <c r="R21" s="23">
        <f>IF($C21="","",IF(OR($I21="",ISTEXT($I21)),"Manca l'inizio",IF(N($K21)&gt;=1,"Chiusa",IF($C$5&lt;$I21,IF(N($K21)&gt;0,"In anticipo","Da iniziare"),IF(N($K21)&lt;$L21-0.1,"In ritardo",IF(AND(N($N21)&gt;0,N($N21)&gt;N($O21)*1.1),"Ore oltre l'avanzamento","In linea"))))))</f>
        <v/>
      </c>
    </row>
    <row r="22">
      <c r="A22" s="13" t="n">
        <v>14</v>
      </c>
      <c r="B22" s="14" t="n"/>
      <c r="C22" s="14" t="n"/>
      <c r="D22" s="15" t="n"/>
      <c r="E22" s="14" t="n"/>
      <c r="F22" s="16" t="n"/>
      <c r="G22" s="15" t="n"/>
      <c r="H22" s="15" t="n"/>
      <c r="I22" s="17">
        <f>IF($C22="","",IF($G22&lt;&gt;"",IFERROR(IF($D22="Milestone",INDEX($J$9:$J21,MATCH($G22,$A$9:$A21,0)),WORKDAY(INDEX($J$9:$J21,MATCH($G22,$A$9:$A21,0)),1,Festivita)),"N. da controllare"),IF($F22&lt;&gt;"",WORKDAY($F22-1,1,Festivita),"")))</f>
        <v/>
      </c>
      <c r="J22" s="17">
        <f>IF(OR($I22="",ISTEXT($I22)),"",IF(OR($D22="Milestone",N($H22)&lt;=1),$I22,WORKDAY($I22,$H22-1,Festivita)))</f>
        <v/>
      </c>
      <c r="K22" s="18" t="n"/>
      <c r="L22" s="19">
        <f>IF(OR($C22="",$I22="",ISTEXT($I22)),"",IF($C$5&lt;$I22,0,IF($D22="Milestone",IF($C$5&gt;$J22,1,0),MIN(1,(NETWORKDAYS($I22,$C$5,Festivita)-1)/MAX(1,N($H22))))))</f>
        <v/>
      </c>
      <c r="M22" s="20" t="n"/>
      <c r="N22" s="20" t="n"/>
      <c r="O22" s="21">
        <f>IF(OR($C22="",$M22=""),"",$M22*N($K22))</f>
        <v/>
      </c>
      <c r="P22" s="21">
        <f>IF(OR($C22="",$M22="",$N22=""),"",$N22-$O22)</f>
        <v/>
      </c>
      <c r="Q22" s="22" t="n"/>
      <c r="R22" s="23">
        <f>IF($C22="","",IF(OR($I22="",ISTEXT($I22)),"Manca l'inizio",IF(N($K22)&gt;=1,"Chiusa",IF($C$5&lt;$I22,IF(N($K22)&gt;0,"In anticipo","Da iniziare"),IF(N($K22)&lt;$L22-0.1,"In ritardo",IF(AND(N($N22)&gt;0,N($N22)&gt;N($O22)*1.1),"Ore oltre l'avanzamento","In linea"))))))</f>
        <v/>
      </c>
    </row>
    <row r="23">
      <c r="A23" s="13" t="n">
        <v>15</v>
      </c>
      <c r="B23" s="14" t="n"/>
      <c r="C23" s="14" t="n"/>
      <c r="D23" s="15" t="n"/>
      <c r="E23" s="14" t="n"/>
      <c r="F23" s="16" t="n"/>
      <c r="G23" s="15" t="n"/>
      <c r="H23" s="15" t="n"/>
      <c r="I23" s="17">
        <f>IF($C23="","",IF($G23&lt;&gt;"",IFERROR(IF($D23="Milestone",INDEX($J$9:$J22,MATCH($G23,$A$9:$A22,0)),WORKDAY(INDEX($J$9:$J22,MATCH($G23,$A$9:$A22,0)),1,Festivita)),"N. da controllare"),IF($F23&lt;&gt;"",WORKDAY($F23-1,1,Festivita),"")))</f>
        <v/>
      </c>
      <c r="J23" s="17">
        <f>IF(OR($I23="",ISTEXT($I23)),"",IF(OR($D23="Milestone",N($H23)&lt;=1),$I23,WORKDAY($I23,$H23-1,Festivita)))</f>
        <v/>
      </c>
      <c r="K23" s="18" t="n"/>
      <c r="L23" s="19">
        <f>IF(OR($C23="",$I23="",ISTEXT($I23)),"",IF($C$5&lt;$I23,0,IF($D23="Milestone",IF($C$5&gt;$J23,1,0),MIN(1,(NETWORKDAYS($I23,$C$5,Festivita)-1)/MAX(1,N($H23))))))</f>
        <v/>
      </c>
      <c r="M23" s="20" t="n"/>
      <c r="N23" s="20" t="n"/>
      <c r="O23" s="21">
        <f>IF(OR($C23="",$M23=""),"",$M23*N($K23))</f>
        <v/>
      </c>
      <c r="P23" s="21">
        <f>IF(OR($C23="",$M23="",$N23=""),"",$N23-$O23)</f>
        <v/>
      </c>
      <c r="Q23" s="22" t="n"/>
      <c r="R23" s="23">
        <f>IF($C23="","",IF(OR($I23="",ISTEXT($I23)),"Manca l'inizio",IF(N($K23)&gt;=1,"Chiusa",IF($C$5&lt;$I23,IF(N($K23)&gt;0,"In anticipo","Da iniziare"),IF(N($K23)&lt;$L23-0.1,"In ritardo",IF(AND(N($N23)&gt;0,N($N23)&gt;N($O23)*1.1),"Ore oltre l'avanzamento","In linea"))))))</f>
        <v/>
      </c>
    </row>
    <row r="24">
      <c r="A24" s="13" t="n">
        <v>16</v>
      </c>
      <c r="B24" s="14" t="n"/>
      <c r="C24" s="14" t="n"/>
      <c r="D24" s="15" t="n"/>
      <c r="E24" s="14" t="n"/>
      <c r="F24" s="16" t="n"/>
      <c r="G24" s="15" t="n"/>
      <c r="H24" s="15" t="n"/>
      <c r="I24" s="17">
        <f>IF($C24="","",IF($G24&lt;&gt;"",IFERROR(IF($D24="Milestone",INDEX($J$9:$J23,MATCH($G24,$A$9:$A23,0)),WORKDAY(INDEX($J$9:$J23,MATCH($G24,$A$9:$A23,0)),1,Festivita)),"N. da controllare"),IF($F24&lt;&gt;"",WORKDAY($F24-1,1,Festivita),"")))</f>
        <v/>
      </c>
      <c r="J24" s="17">
        <f>IF(OR($I24="",ISTEXT($I24)),"",IF(OR($D24="Milestone",N($H24)&lt;=1),$I24,WORKDAY($I24,$H24-1,Festivita)))</f>
        <v/>
      </c>
      <c r="K24" s="18" t="n"/>
      <c r="L24" s="19">
        <f>IF(OR($C24="",$I24="",ISTEXT($I24)),"",IF($C$5&lt;$I24,0,IF($D24="Milestone",IF($C$5&gt;$J24,1,0),MIN(1,(NETWORKDAYS($I24,$C$5,Festivita)-1)/MAX(1,N($H24))))))</f>
        <v/>
      </c>
      <c r="M24" s="20" t="n"/>
      <c r="N24" s="20" t="n"/>
      <c r="O24" s="21">
        <f>IF(OR($C24="",$M24=""),"",$M24*N($K24))</f>
        <v/>
      </c>
      <c r="P24" s="21">
        <f>IF(OR($C24="",$M24="",$N24=""),"",$N24-$O24)</f>
        <v/>
      </c>
      <c r="Q24" s="22" t="n"/>
      <c r="R24" s="23">
        <f>IF($C24="","",IF(OR($I24="",ISTEXT($I24)),"Manca l'inizio",IF(N($K24)&gt;=1,"Chiusa",IF($C$5&lt;$I24,IF(N($K24)&gt;0,"In anticipo","Da iniziare"),IF(N($K24)&lt;$L24-0.1,"In ritardo",IF(AND(N($N24)&gt;0,N($N24)&gt;N($O24)*1.1),"Ore oltre l'avanzamento","In linea"))))))</f>
        <v/>
      </c>
    </row>
    <row r="25">
      <c r="A25" s="13" t="n">
        <v>17</v>
      </c>
      <c r="B25" s="14" t="n"/>
      <c r="C25" s="14" t="n"/>
      <c r="D25" s="15" t="n"/>
      <c r="E25" s="14" t="n"/>
      <c r="F25" s="16" t="n"/>
      <c r="G25" s="15" t="n"/>
      <c r="H25" s="15" t="n"/>
      <c r="I25" s="17">
        <f>IF($C25="","",IF($G25&lt;&gt;"",IFERROR(IF($D25="Milestone",INDEX($J$9:$J24,MATCH($G25,$A$9:$A24,0)),WORKDAY(INDEX($J$9:$J24,MATCH($G25,$A$9:$A24,0)),1,Festivita)),"N. da controllare"),IF($F25&lt;&gt;"",WORKDAY($F25-1,1,Festivita),"")))</f>
        <v/>
      </c>
      <c r="J25" s="17">
        <f>IF(OR($I25="",ISTEXT($I25)),"",IF(OR($D25="Milestone",N($H25)&lt;=1),$I25,WORKDAY($I25,$H25-1,Festivita)))</f>
        <v/>
      </c>
      <c r="K25" s="18" t="n"/>
      <c r="L25" s="19">
        <f>IF(OR($C25="",$I25="",ISTEXT($I25)),"",IF($C$5&lt;$I25,0,IF($D25="Milestone",IF($C$5&gt;$J25,1,0),MIN(1,(NETWORKDAYS($I25,$C$5,Festivita)-1)/MAX(1,N($H25))))))</f>
        <v/>
      </c>
      <c r="M25" s="20" t="n"/>
      <c r="N25" s="20" t="n"/>
      <c r="O25" s="21">
        <f>IF(OR($C25="",$M25=""),"",$M25*N($K25))</f>
        <v/>
      </c>
      <c r="P25" s="21">
        <f>IF(OR($C25="",$M25="",$N25=""),"",$N25-$O25)</f>
        <v/>
      </c>
      <c r="Q25" s="22" t="n"/>
      <c r="R25" s="23">
        <f>IF($C25="","",IF(OR($I25="",ISTEXT($I25)),"Manca l'inizio",IF(N($K25)&gt;=1,"Chiusa",IF($C$5&lt;$I25,IF(N($K25)&gt;0,"In anticipo","Da iniziare"),IF(N($K25)&lt;$L25-0.1,"In ritardo",IF(AND(N($N25)&gt;0,N($N25)&gt;N($O25)*1.1),"Ore oltre l'avanzamento","In linea"))))))</f>
        <v/>
      </c>
    </row>
    <row r="26">
      <c r="A26" s="13" t="n">
        <v>18</v>
      </c>
      <c r="B26" s="14" t="n"/>
      <c r="C26" s="14" t="n"/>
      <c r="D26" s="15" t="n"/>
      <c r="E26" s="14" t="n"/>
      <c r="F26" s="16" t="n"/>
      <c r="G26" s="15" t="n"/>
      <c r="H26" s="15" t="n"/>
      <c r="I26" s="17">
        <f>IF($C26="","",IF($G26&lt;&gt;"",IFERROR(IF($D26="Milestone",INDEX($J$9:$J25,MATCH($G26,$A$9:$A25,0)),WORKDAY(INDEX($J$9:$J25,MATCH($G26,$A$9:$A25,0)),1,Festivita)),"N. da controllare"),IF($F26&lt;&gt;"",WORKDAY($F26-1,1,Festivita),"")))</f>
        <v/>
      </c>
      <c r="J26" s="17">
        <f>IF(OR($I26="",ISTEXT($I26)),"",IF(OR($D26="Milestone",N($H26)&lt;=1),$I26,WORKDAY($I26,$H26-1,Festivita)))</f>
        <v/>
      </c>
      <c r="K26" s="18" t="n"/>
      <c r="L26" s="19">
        <f>IF(OR($C26="",$I26="",ISTEXT($I26)),"",IF($C$5&lt;$I26,0,IF($D26="Milestone",IF($C$5&gt;$J26,1,0),MIN(1,(NETWORKDAYS($I26,$C$5,Festivita)-1)/MAX(1,N($H26))))))</f>
        <v/>
      </c>
      <c r="M26" s="20" t="n"/>
      <c r="N26" s="20" t="n"/>
      <c r="O26" s="21">
        <f>IF(OR($C26="",$M26=""),"",$M26*N($K26))</f>
        <v/>
      </c>
      <c r="P26" s="21">
        <f>IF(OR($C26="",$M26="",$N26=""),"",$N26-$O26)</f>
        <v/>
      </c>
      <c r="Q26" s="22" t="n"/>
      <c r="R26" s="23">
        <f>IF($C26="","",IF(OR($I26="",ISTEXT($I26)),"Manca l'inizio",IF(N($K26)&gt;=1,"Chiusa",IF($C$5&lt;$I26,IF(N($K26)&gt;0,"In anticipo","Da iniziare"),IF(N($K26)&lt;$L26-0.1,"In ritardo",IF(AND(N($N26)&gt;0,N($N26)&gt;N($O26)*1.1),"Ore oltre l'avanzamento","In linea"))))))</f>
        <v/>
      </c>
    </row>
    <row r="27">
      <c r="A27" s="13" t="n">
        <v>19</v>
      </c>
      <c r="B27" s="14" t="n"/>
      <c r="C27" s="14" t="n"/>
      <c r="D27" s="15" t="n"/>
      <c r="E27" s="14" t="n"/>
      <c r="F27" s="16" t="n"/>
      <c r="G27" s="15" t="n"/>
      <c r="H27" s="15" t="n"/>
      <c r="I27" s="17">
        <f>IF($C27="","",IF($G27&lt;&gt;"",IFERROR(IF($D27="Milestone",INDEX($J$9:$J26,MATCH($G27,$A$9:$A26,0)),WORKDAY(INDEX($J$9:$J26,MATCH($G27,$A$9:$A26,0)),1,Festivita)),"N. da controllare"),IF($F27&lt;&gt;"",WORKDAY($F27-1,1,Festivita),"")))</f>
        <v/>
      </c>
      <c r="J27" s="17">
        <f>IF(OR($I27="",ISTEXT($I27)),"",IF(OR($D27="Milestone",N($H27)&lt;=1),$I27,WORKDAY($I27,$H27-1,Festivita)))</f>
        <v/>
      </c>
      <c r="K27" s="18" t="n"/>
      <c r="L27" s="19">
        <f>IF(OR($C27="",$I27="",ISTEXT($I27)),"",IF($C$5&lt;$I27,0,IF($D27="Milestone",IF($C$5&gt;$J27,1,0),MIN(1,(NETWORKDAYS($I27,$C$5,Festivita)-1)/MAX(1,N($H27))))))</f>
        <v/>
      </c>
      <c r="M27" s="20" t="n"/>
      <c r="N27" s="20" t="n"/>
      <c r="O27" s="21">
        <f>IF(OR($C27="",$M27=""),"",$M27*N($K27))</f>
        <v/>
      </c>
      <c r="P27" s="21">
        <f>IF(OR($C27="",$M27="",$N27=""),"",$N27-$O27)</f>
        <v/>
      </c>
      <c r="Q27" s="22" t="n"/>
      <c r="R27" s="23">
        <f>IF($C27="","",IF(OR($I27="",ISTEXT($I27)),"Manca l'inizio",IF(N($K27)&gt;=1,"Chiusa",IF($C$5&lt;$I27,IF(N($K27)&gt;0,"In anticipo","Da iniziare"),IF(N($K27)&lt;$L27-0.1,"In ritardo",IF(AND(N($N27)&gt;0,N($N27)&gt;N($O27)*1.1),"Ore oltre l'avanzamento","In linea"))))))</f>
        <v/>
      </c>
    </row>
    <row r="28">
      <c r="A28" s="13" t="n">
        <v>20</v>
      </c>
      <c r="B28" s="14" t="n"/>
      <c r="C28" s="14" t="n"/>
      <c r="D28" s="15" t="n"/>
      <c r="E28" s="14" t="n"/>
      <c r="F28" s="16" t="n"/>
      <c r="G28" s="15" t="n"/>
      <c r="H28" s="15" t="n"/>
      <c r="I28" s="17">
        <f>IF($C28="","",IF($G28&lt;&gt;"",IFERROR(IF($D28="Milestone",INDEX($J$9:$J27,MATCH($G28,$A$9:$A27,0)),WORKDAY(INDEX($J$9:$J27,MATCH($G28,$A$9:$A27,0)),1,Festivita)),"N. da controllare"),IF($F28&lt;&gt;"",WORKDAY($F28-1,1,Festivita),"")))</f>
        <v/>
      </c>
      <c r="J28" s="17">
        <f>IF(OR($I28="",ISTEXT($I28)),"",IF(OR($D28="Milestone",N($H28)&lt;=1),$I28,WORKDAY($I28,$H28-1,Festivita)))</f>
        <v/>
      </c>
      <c r="K28" s="18" t="n"/>
      <c r="L28" s="19">
        <f>IF(OR($C28="",$I28="",ISTEXT($I28)),"",IF($C$5&lt;$I28,0,IF($D28="Milestone",IF($C$5&gt;$J28,1,0),MIN(1,(NETWORKDAYS($I28,$C$5,Festivita)-1)/MAX(1,N($H28))))))</f>
        <v/>
      </c>
      <c r="M28" s="20" t="n"/>
      <c r="N28" s="20" t="n"/>
      <c r="O28" s="21">
        <f>IF(OR($C28="",$M28=""),"",$M28*N($K28))</f>
        <v/>
      </c>
      <c r="P28" s="21">
        <f>IF(OR($C28="",$M28="",$N28=""),"",$N28-$O28)</f>
        <v/>
      </c>
      <c r="Q28" s="22" t="n"/>
      <c r="R28" s="23">
        <f>IF($C28="","",IF(OR($I28="",ISTEXT($I28)),"Manca l'inizio",IF(N($K28)&gt;=1,"Chiusa",IF($C$5&lt;$I28,IF(N($K28)&gt;0,"In anticipo","Da iniziare"),IF(N($K28)&lt;$L28-0.1,"In ritardo",IF(AND(N($N28)&gt;0,N($N28)&gt;N($O28)*1.1),"Ore oltre l'avanzamento","In linea"))))))</f>
        <v/>
      </c>
    </row>
    <row r="29">
      <c r="A29" s="13" t="n">
        <v>21</v>
      </c>
      <c r="B29" s="14" t="n"/>
      <c r="C29" s="14" t="n"/>
      <c r="D29" s="15" t="n"/>
      <c r="E29" s="14" t="n"/>
      <c r="F29" s="16" t="n"/>
      <c r="G29" s="15" t="n"/>
      <c r="H29" s="15" t="n"/>
      <c r="I29" s="17">
        <f>IF($C29="","",IF($G29&lt;&gt;"",IFERROR(IF($D29="Milestone",INDEX($J$9:$J28,MATCH($G29,$A$9:$A28,0)),WORKDAY(INDEX($J$9:$J28,MATCH($G29,$A$9:$A28,0)),1,Festivita)),"N. da controllare"),IF($F29&lt;&gt;"",WORKDAY($F29-1,1,Festivita),"")))</f>
        <v/>
      </c>
      <c r="J29" s="17">
        <f>IF(OR($I29="",ISTEXT($I29)),"",IF(OR($D29="Milestone",N($H29)&lt;=1),$I29,WORKDAY($I29,$H29-1,Festivita)))</f>
        <v/>
      </c>
      <c r="K29" s="18" t="n"/>
      <c r="L29" s="19">
        <f>IF(OR($C29="",$I29="",ISTEXT($I29)),"",IF($C$5&lt;$I29,0,IF($D29="Milestone",IF($C$5&gt;$J29,1,0),MIN(1,(NETWORKDAYS($I29,$C$5,Festivita)-1)/MAX(1,N($H29))))))</f>
        <v/>
      </c>
      <c r="M29" s="20" t="n"/>
      <c r="N29" s="20" t="n"/>
      <c r="O29" s="21">
        <f>IF(OR($C29="",$M29=""),"",$M29*N($K29))</f>
        <v/>
      </c>
      <c r="P29" s="21">
        <f>IF(OR($C29="",$M29="",$N29=""),"",$N29-$O29)</f>
        <v/>
      </c>
      <c r="Q29" s="22" t="n"/>
      <c r="R29" s="23">
        <f>IF($C29="","",IF(OR($I29="",ISTEXT($I29)),"Manca l'inizio",IF(N($K29)&gt;=1,"Chiusa",IF($C$5&lt;$I29,IF(N($K29)&gt;0,"In anticipo","Da iniziare"),IF(N($K29)&lt;$L29-0.1,"In ritardo",IF(AND(N($N29)&gt;0,N($N29)&gt;N($O29)*1.1),"Ore oltre l'avanzamento","In linea"))))))</f>
        <v/>
      </c>
    </row>
    <row r="30">
      <c r="A30" s="13" t="n">
        <v>22</v>
      </c>
      <c r="B30" s="14" t="n"/>
      <c r="C30" s="14" t="n"/>
      <c r="D30" s="15" t="n"/>
      <c r="E30" s="14" t="n"/>
      <c r="F30" s="16" t="n"/>
      <c r="G30" s="15" t="n"/>
      <c r="H30" s="15" t="n"/>
      <c r="I30" s="17">
        <f>IF($C30="","",IF($G30&lt;&gt;"",IFERROR(IF($D30="Milestone",INDEX($J$9:$J29,MATCH($G30,$A$9:$A29,0)),WORKDAY(INDEX($J$9:$J29,MATCH($G30,$A$9:$A29,0)),1,Festivita)),"N. da controllare"),IF($F30&lt;&gt;"",WORKDAY($F30-1,1,Festivita),"")))</f>
        <v/>
      </c>
      <c r="J30" s="17">
        <f>IF(OR($I30="",ISTEXT($I30)),"",IF(OR($D30="Milestone",N($H30)&lt;=1),$I30,WORKDAY($I30,$H30-1,Festivita)))</f>
        <v/>
      </c>
      <c r="K30" s="18" t="n"/>
      <c r="L30" s="19">
        <f>IF(OR($C30="",$I30="",ISTEXT($I30)),"",IF($C$5&lt;$I30,0,IF($D30="Milestone",IF($C$5&gt;$J30,1,0),MIN(1,(NETWORKDAYS($I30,$C$5,Festivita)-1)/MAX(1,N($H30))))))</f>
        <v/>
      </c>
      <c r="M30" s="20" t="n"/>
      <c r="N30" s="20" t="n"/>
      <c r="O30" s="21">
        <f>IF(OR($C30="",$M30=""),"",$M30*N($K30))</f>
        <v/>
      </c>
      <c r="P30" s="21">
        <f>IF(OR($C30="",$M30="",$N30=""),"",$N30-$O30)</f>
        <v/>
      </c>
      <c r="Q30" s="22" t="n"/>
      <c r="R30" s="23">
        <f>IF($C30="","",IF(OR($I30="",ISTEXT($I30)),"Manca l'inizio",IF(N($K30)&gt;=1,"Chiusa",IF($C$5&lt;$I30,IF(N($K30)&gt;0,"In anticipo","Da iniziare"),IF(N($K30)&lt;$L30-0.1,"In ritardo",IF(AND(N($N30)&gt;0,N($N30)&gt;N($O30)*1.1),"Ore oltre l'avanzamento","In linea"))))))</f>
        <v/>
      </c>
    </row>
    <row r="31">
      <c r="A31" s="13" t="n">
        <v>23</v>
      </c>
      <c r="B31" s="14" t="n"/>
      <c r="C31" s="14" t="n"/>
      <c r="D31" s="15" t="n"/>
      <c r="E31" s="14" t="n"/>
      <c r="F31" s="16" t="n"/>
      <c r="G31" s="15" t="n"/>
      <c r="H31" s="15" t="n"/>
      <c r="I31" s="17">
        <f>IF($C31="","",IF($G31&lt;&gt;"",IFERROR(IF($D31="Milestone",INDEX($J$9:$J30,MATCH($G31,$A$9:$A30,0)),WORKDAY(INDEX($J$9:$J30,MATCH($G31,$A$9:$A30,0)),1,Festivita)),"N. da controllare"),IF($F31&lt;&gt;"",WORKDAY($F31-1,1,Festivita),"")))</f>
        <v/>
      </c>
      <c r="J31" s="17">
        <f>IF(OR($I31="",ISTEXT($I31)),"",IF(OR($D31="Milestone",N($H31)&lt;=1),$I31,WORKDAY($I31,$H31-1,Festivita)))</f>
        <v/>
      </c>
      <c r="K31" s="18" t="n"/>
      <c r="L31" s="19">
        <f>IF(OR($C31="",$I31="",ISTEXT($I31)),"",IF($C$5&lt;$I31,0,IF($D31="Milestone",IF($C$5&gt;$J31,1,0),MIN(1,(NETWORKDAYS($I31,$C$5,Festivita)-1)/MAX(1,N($H31))))))</f>
        <v/>
      </c>
      <c r="M31" s="20" t="n"/>
      <c r="N31" s="20" t="n"/>
      <c r="O31" s="21">
        <f>IF(OR($C31="",$M31=""),"",$M31*N($K31))</f>
        <v/>
      </c>
      <c r="P31" s="21">
        <f>IF(OR($C31="",$M31="",$N31=""),"",$N31-$O31)</f>
        <v/>
      </c>
      <c r="Q31" s="22" t="n"/>
      <c r="R31" s="23">
        <f>IF($C31="","",IF(OR($I31="",ISTEXT($I31)),"Manca l'inizio",IF(N($K31)&gt;=1,"Chiusa",IF($C$5&lt;$I31,IF(N($K31)&gt;0,"In anticipo","Da iniziare"),IF(N($K31)&lt;$L31-0.1,"In ritardo",IF(AND(N($N31)&gt;0,N($N31)&gt;N($O31)*1.1),"Ore oltre l'avanzamento","In linea"))))))</f>
        <v/>
      </c>
    </row>
    <row r="32">
      <c r="A32" s="13" t="n">
        <v>24</v>
      </c>
      <c r="B32" s="14" t="n"/>
      <c r="C32" s="14" t="n"/>
      <c r="D32" s="15" t="n"/>
      <c r="E32" s="14" t="n"/>
      <c r="F32" s="16" t="n"/>
      <c r="G32" s="15" t="n"/>
      <c r="H32" s="15" t="n"/>
      <c r="I32" s="17">
        <f>IF($C32="","",IF($G32&lt;&gt;"",IFERROR(IF($D32="Milestone",INDEX($J$9:$J31,MATCH($G32,$A$9:$A31,0)),WORKDAY(INDEX($J$9:$J31,MATCH($G32,$A$9:$A31,0)),1,Festivita)),"N. da controllare"),IF($F32&lt;&gt;"",WORKDAY($F32-1,1,Festivita),"")))</f>
        <v/>
      </c>
      <c r="J32" s="17">
        <f>IF(OR($I32="",ISTEXT($I32)),"",IF(OR($D32="Milestone",N($H32)&lt;=1),$I32,WORKDAY($I32,$H32-1,Festivita)))</f>
        <v/>
      </c>
      <c r="K32" s="18" t="n"/>
      <c r="L32" s="19">
        <f>IF(OR($C32="",$I32="",ISTEXT($I32)),"",IF($C$5&lt;$I32,0,IF($D32="Milestone",IF($C$5&gt;$J32,1,0),MIN(1,(NETWORKDAYS($I32,$C$5,Festivita)-1)/MAX(1,N($H32))))))</f>
        <v/>
      </c>
      <c r="M32" s="20" t="n"/>
      <c r="N32" s="20" t="n"/>
      <c r="O32" s="21">
        <f>IF(OR($C32="",$M32=""),"",$M32*N($K32))</f>
        <v/>
      </c>
      <c r="P32" s="21">
        <f>IF(OR($C32="",$M32="",$N32=""),"",$N32-$O32)</f>
        <v/>
      </c>
      <c r="Q32" s="22" t="n"/>
      <c r="R32" s="23">
        <f>IF($C32="","",IF(OR($I32="",ISTEXT($I32)),"Manca l'inizio",IF(N($K32)&gt;=1,"Chiusa",IF($C$5&lt;$I32,IF(N($K32)&gt;0,"In anticipo","Da iniziare"),IF(N($K32)&lt;$L32-0.1,"In ritardo",IF(AND(N($N32)&gt;0,N($N32)&gt;N($O32)*1.1),"Ore oltre l'avanzamento","In linea"))))))</f>
        <v/>
      </c>
    </row>
    <row r="33">
      <c r="A33" s="13" t="n">
        <v>25</v>
      </c>
      <c r="B33" s="14" t="n"/>
      <c r="C33" s="14" t="n"/>
      <c r="D33" s="15" t="n"/>
      <c r="E33" s="14" t="n"/>
      <c r="F33" s="16" t="n"/>
      <c r="G33" s="15" t="n"/>
      <c r="H33" s="15" t="n"/>
      <c r="I33" s="17">
        <f>IF($C33="","",IF($G33&lt;&gt;"",IFERROR(IF($D33="Milestone",INDEX($J$9:$J32,MATCH($G33,$A$9:$A32,0)),WORKDAY(INDEX($J$9:$J32,MATCH($G33,$A$9:$A32,0)),1,Festivita)),"N. da controllare"),IF($F33&lt;&gt;"",WORKDAY($F33-1,1,Festivita),"")))</f>
        <v/>
      </c>
      <c r="J33" s="17">
        <f>IF(OR($I33="",ISTEXT($I33)),"",IF(OR($D33="Milestone",N($H33)&lt;=1),$I33,WORKDAY($I33,$H33-1,Festivita)))</f>
        <v/>
      </c>
      <c r="K33" s="18" t="n"/>
      <c r="L33" s="19">
        <f>IF(OR($C33="",$I33="",ISTEXT($I33)),"",IF($C$5&lt;$I33,0,IF($D33="Milestone",IF($C$5&gt;$J33,1,0),MIN(1,(NETWORKDAYS($I33,$C$5,Festivita)-1)/MAX(1,N($H33))))))</f>
        <v/>
      </c>
      <c r="M33" s="20" t="n"/>
      <c r="N33" s="20" t="n"/>
      <c r="O33" s="21">
        <f>IF(OR($C33="",$M33=""),"",$M33*N($K33))</f>
        <v/>
      </c>
      <c r="P33" s="21">
        <f>IF(OR($C33="",$M33="",$N33=""),"",$N33-$O33)</f>
        <v/>
      </c>
      <c r="Q33" s="22" t="n"/>
      <c r="R33" s="23">
        <f>IF($C33="","",IF(OR($I33="",ISTEXT($I33)),"Manca l'inizio",IF(N($K33)&gt;=1,"Chiusa",IF($C$5&lt;$I33,IF(N($K33)&gt;0,"In anticipo","Da iniziare"),IF(N($K33)&lt;$L33-0.1,"In ritardo",IF(AND(N($N33)&gt;0,N($N33)&gt;N($O33)*1.1),"Ore oltre l'avanzamento","In linea"))))))</f>
        <v/>
      </c>
    </row>
    <row r="34">
      <c r="A34" s="13" t="n">
        <v>26</v>
      </c>
      <c r="B34" s="14" t="n"/>
      <c r="C34" s="14" t="n"/>
      <c r="D34" s="15" t="n"/>
      <c r="E34" s="14" t="n"/>
      <c r="F34" s="16" t="n"/>
      <c r="G34" s="15" t="n"/>
      <c r="H34" s="15" t="n"/>
      <c r="I34" s="17">
        <f>IF($C34="","",IF($G34&lt;&gt;"",IFERROR(IF($D34="Milestone",INDEX($J$9:$J33,MATCH($G34,$A$9:$A33,0)),WORKDAY(INDEX($J$9:$J33,MATCH($G34,$A$9:$A33,0)),1,Festivita)),"N. da controllare"),IF($F34&lt;&gt;"",WORKDAY($F34-1,1,Festivita),"")))</f>
        <v/>
      </c>
      <c r="J34" s="17">
        <f>IF(OR($I34="",ISTEXT($I34)),"",IF(OR($D34="Milestone",N($H34)&lt;=1),$I34,WORKDAY($I34,$H34-1,Festivita)))</f>
        <v/>
      </c>
      <c r="K34" s="18" t="n"/>
      <c r="L34" s="19">
        <f>IF(OR($C34="",$I34="",ISTEXT($I34)),"",IF($C$5&lt;$I34,0,IF($D34="Milestone",IF($C$5&gt;$J34,1,0),MIN(1,(NETWORKDAYS($I34,$C$5,Festivita)-1)/MAX(1,N($H34))))))</f>
        <v/>
      </c>
      <c r="M34" s="20" t="n"/>
      <c r="N34" s="20" t="n"/>
      <c r="O34" s="21">
        <f>IF(OR($C34="",$M34=""),"",$M34*N($K34))</f>
        <v/>
      </c>
      <c r="P34" s="21">
        <f>IF(OR($C34="",$M34="",$N34=""),"",$N34-$O34)</f>
        <v/>
      </c>
      <c r="Q34" s="22" t="n"/>
      <c r="R34" s="23">
        <f>IF($C34="","",IF(OR($I34="",ISTEXT($I34)),"Manca l'inizio",IF(N($K34)&gt;=1,"Chiusa",IF($C$5&lt;$I34,IF(N($K34)&gt;0,"In anticipo","Da iniziare"),IF(N($K34)&lt;$L34-0.1,"In ritardo",IF(AND(N($N34)&gt;0,N($N34)&gt;N($O34)*1.1),"Ore oltre l'avanzamento","In linea"))))))</f>
        <v/>
      </c>
    </row>
    <row r="35">
      <c r="A35" s="13" t="n">
        <v>27</v>
      </c>
      <c r="B35" s="14" t="n"/>
      <c r="C35" s="14" t="n"/>
      <c r="D35" s="15" t="n"/>
      <c r="E35" s="14" t="n"/>
      <c r="F35" s="16" t="n"/>
      <c r="G35" s="15" t="n"/>
      <c r="H35" s="15" t="n"/>
      <c r="I35" s="17">
        <f>IF($C35="","",IF($G35&lt;&gt;"",IFERROR(IF($D35="Milestone",INDEX($J$9:$J34,MATCH($G35,$A$9:$A34,0)),WORKDAY(INDEX($J$9:$J34,MATCH($G35,$A$9:$A34,0)),1,Festivita)),"N. da controllare"),IF($F35&lt;&gt;"",WORKDAY($F35-1,1,Festivita),"")))</f>
        <v/>
      </c>
      <c r="J35" s="17">
        <f>IF(OR($I35="",ISTEXT($I35)),"",IF(OR($D35="Milestone",N($H35)&lt;=1),$I35,WORKDAY($I35,$H35-1,Festivita)))</f>
        <v/>
      </c>
      <c r="K35" s="18" t="n"/>
      <c r="L35" s="19">
        <f>IF(OR($C35="",$I35="",ISTEXT($I35)),"",IF($C$5&lt;$I35,0,IF($D35="Milestone",IF($C$5&gt;$J35,1,0),MIN(1,(NETWORKDAYS($I35,$C$5,Festivita)-1)/MAX(1,N($H35))))))</f>
        <v/>
      </c>
      <c r="M35" s="20" t="n"/>
      <c r="N35" s="20" t="n"/>
      <c r="O35" s="21">
        <f>IF(OR($C35="",$M35=""),"",$M35*N($K35))</f>
        <v/>
      </c>
      <c r="P35" s="21">
        <f>IF(OR($C35="",$M35="",$N35=""),"",$N35-$O35)</f>
        <v/>
      </c>
      <c r="Q35" s="22" t="n"/>
      <c r="R35" s="23">
        <f>IF($C35="","",IF(OR($I35="",ISTEXT($I35)),"Manca l'inizio",IF(N($K35)&gt;=1,"Chiusa",IF($C$5&lt;$I35,IF(N($K35)&gt;0,"In anticipo","Da iniziare"),IF(N($K35)&lt;$L35-0.1,"In ritardo",IF(AND(N($N35)&gt;0,N($N35)&gt;N($O35)*1.1),"Ore oltre l'avanzamento","In linea"))))))</f>
        <v/>
      </c>
    </row>
    <row r="36">
      <c r="A36" s="13" t="n">
        <v>28</v>
      </c>
      <c r="B36" s="14" t="n"/>
      <c r="C36" s="14" t="n"/>
      <c r="D36" s="15" t="n"/>
      <c r="E36" s="14" t="n"/>
      <c r="F36" s="16" t="n"/>
      <c r="G36" s="15" t="n"/>
      <c r="H36" s="15" t="n"/>
      <c r="I36" s="17">
        <f>IF($C36="","",IF($G36&lt;&gt;"",IFERROR(IF($D36="Milestone",INDEX($J$9:$J35,MATCH($G36,$A$9:$A35,0)),WORKDAY(INDEX($J$9:$J35,MATCH($G36,$A$9:$A35,0)),1,Festivita)),"N. da controllare"),IF($F36&lt;&gt;"",WORKDAY($F36-1,1,Festivita),"")))</f>
        <v/>
      </c>
      <c r="J36" s="17">
        <f>IF(OR($I36="",ISTEXT($I36)),"",IF(OR($D36="Milestone",N($H36)&lt;=1),$I36,WORKDAY($I36,$H36-1,Festivita)))</f>
        <v/>
      </c>
      <c r="K36" s="18" t="n"/>
      <c r="L36" s="19">
        <f>IF(OR($C36="",$I36="",ISTEXT($I36)),"",IF($C$5&lt;$I36,0,IF($D36="Milestone",IF($C$5&gt;$J36,1,0),MIN(1,(NETWORKDAYS($I36,$C$5,Festivita)-1)/MAX(1,N($H36))))))</f>
        <v/>
      </c>
      <c r="M36" s="20" t="n"/>
      <c r="N36" s="20" t="n"/>
      <c r="O36" s="21">
        <f>IF(OR($C36="",$M36=""),"",$M36*N($K36))</f>
        <v/>
      </c>
      <c r="P36" s="21">
        <f>IF(OR($C36="",$M36="",$N36=""),"",$N36-$O36)</f>
        <v/>
      </c>
      <c r="Q36" s="22" t="n"/>
      <c r="R36" s="23">
        <f>IF($C36="","",IF(OR($I36="",ISTEXT($I36)),"Manca l'inizio",IF(N($K36)&gt;=1,"Chiusa",IF($C$5&lt;$I36,IF(N($K36)&gt;0,"In anticipo","Da iniziare"),IF(N($K36)&lt;$L36-0.1,"In ritardo",IF(AND(N($N36)&gt;0,N($N36)&gt;N($O36)*1.1),"Ore oltre l'avanzamento","In linea"))))))</f>
        <v/>
      </c>
    </row>
    <row r="37">
      <c r="A37" s="13" t="n">
        <v>29</v>
      </c>
      <c r="B37" s="14" t="n"/>
      <c r="C37" s="14" t="n"/>
      <c r="D37" s="15" t="n"/>
      <c r="E37" s="14" t="n"/>
      <c r="F37" s="16" t="n"/>
      <c r="G37" s="15" t="n"/>
      <c r="H37" s="15" t="n"/>
      <c r="I37" s="17">
        <f>IF($C37="","",IF($G37&lt;&gt;"",IFERROR(IF($D37="Milestone",INDEX($J$9:$J36,MATCH($G37,$A$9:$A36,0)),WORKDAY(INDEX($J$9:$J36,MATCH($G37,$A$9:$A36,0)),1,Festivita)),"N. da controllare"),IF($F37&lt;&gt;"",WORKDAY($F37-1,1,Festivita),"")))</f>
        <v/>
      </c>
      <c r="J37" s="17">
        <f>IF(OR($I37="",ISTEXT($I37)),"",IF(OR($D37="Milestone",N($H37)&lt;=1),$I37,WORKDAY($I37,$H37-1,Festivita)))</f>
        <v/>
      </c>
      <c r="K37" s="18" t="n"/>
      <c r="L37" s="19">
        <f>IF(OR($C37="",$I37="",ISTEXT($I37)),"",IF($C$5&lt;$I37,0,IF($D37="Milestone",IF($C$5&gt;$J37,1,0),MIN(1,(NETWORKDAYS($I37,$C$5,Festivita)-1)/MAX(1,N($H37))))))</f>
        <v/>
      </c>
      <c r="M37" s="20" t="n"/>
      <c r="N37" s="20" t="n"/>
      <c r="O37" s="21">
        <f>IF(OR($C37="",$M37=""),"",$M37*N($K37))</f>
        <v/>
      </c>
      <c r="P37" s="21">
        <f>IF(OR($C37="",$M37="",$N37=""),"",$N37-$O37)</f>
        <v/>
      </c>
      <c r="Q37" s="22" t="n"/>
      <c r="R37" s="23">
        <f>IF($C37="","",IF(OR($I37="",ISTEXT($I37)),"Manca l'inizio",IF(N($K37)&gt;=1,"Chiusa",IF($C$5&lt;$I37,IF(N($K37)&gt;0,"In anticipo","Da iniziare"),IF(N($K37)&lt;$L37-0.1,"In ritardo",IF(AND(N($N37)&gt;0,N($N37)&gt;N($O37)*1.1),"Ore oltre l'avanzamento","In linea"))))))</f>
        <v/>
      </c>
    </row>
    <row r="38">
      <c r="A38" s="13" t="n">
        <v>30</v>
      </c>
      <c r="B38" s="14" t="n"/>
      <c r="C38" s="14" t="n"/>
      <c r="D38" s="15" t="n"/>
      <c r="E38" s="14" t="n"/>
      <c r="F38" s="16" t="n"/>
      <c r="G38" s="15" t="n"/>
      <c r="H38" s="15" t="n"/>
      <c r="I38" s="17">
        <f>IF($C38="","",IF($G38&lt;&gt;"",IFERROR(IF($D38="Milestone",INDEX($J$9:$J37,MATCH($G38,$A$9:$A37,0)),WORKDAY(INDEX($J$9:$J37,MATCH($G38,$A$9:$A37,0)),1,Festivita)),"N. da controllare"),IF($F38&lt;&gt;"",WORKDAY($F38-1,1,Festivita),"")))</f>
        <v/>
      </c>
      <c r="J38" s="17">
        <f>IF(OR($I38="",ISTEXT($I38)),"",IF(OR($D38="Milestone",N($H38)&lt;=1),$I38,WORKDAY($I38,$H38-1,Festivita)))</f>
        <v/>
      </c>
      <c r="K38" s="18" t="n"/>
      <c r="L38" s="19">
        <f>IF(OR($C38="",$I38="",ISTEXT($I38)),"",IF($C$5&lt;$I38,0,IF($D38="Milestone",IF($C$5&gt;$J38,1,0),MIN(1,(NETWORKDAYS($I38,$C$5,Festivita)-1)/MAX(1,N($H38))))))</f>
        <v/>
      </c>
      <c r="M38" s="20" t="n"/>
      <c r="N38" s="20" t="n"/>
      <c r="O38" s="21">
        <f>IF(OR($C38="",$M38=""),"",$M38*N($K38))</f>
        <v/>
      </c>
      <c r="P38" s="21">
        <f>IF(OR($C38="",$M38="",$N38=""),"",$N38-$O38)</f>
        <v/>
      </c>
      <c r="Q38" s="22" t="n"/>
      <c r="R38" s="23">
        <f>IF($C38="","",IF(OR($I38="",ISTEXT($I38)),"Manca l'inizio",IF(N($K38)&gt;=1,"Chiusa",IF($C$5&lt;$I38,IF(N($K38)&gt;0,"In anticipo","Da iniziare"),IF(N($K38)&lt;$L38-0.1,"In ritardo",IF(AND(N($N38)&gt;0,N($N38)&gt;N($O38)*1.1),"Ore oltre l'avanzamento","In linea"))))))</f>
        <v/>
      </c>
    </row>
    <row r="39">
      <c r="A39" s="13" t="n">
        <v>31</v>
      </c>
      <c r="B39" s="14" t="n"/>
      <c r="C39" s="14" t="n"/>
      <c r="D39" s="15" t="n"/>
      <c r="E39" s="14" t="n"/>
      <c r="F39" s="16" t="n"/>
      <c r="G39" s="15" t="n"/>
      <c r="H39" s="15" t="n"/>
      <c r="I39" s="17">
        <f>IF($C39="","",IF($G39&lt;&gt;"",IFERROR(IF($D39="Milestone",INDEX($J$9:$J38,MATCH($G39,$A$9:$A38,0)),WORKDAY(INDEX($J$9:$J38,MATCH($G39,$A$9:$A38,0)),1,Festivita)),"N. da controllare"),IF($F39&lt;&gt;"",WORKDAY($F39-1,1,Festivita),"")))</f>
        <v/>
      </c>
      <c r="J39" s="17">
        <f>IF(OR($I39="",ISTEXT($I39)),"",IF(OR($D39="Milestone",N($H39)&lt;=1),$I39,WORKDAY($I39,$H39-1,Festivita)))</f>
        <v/>
      </c>
      <c r="K39" s="18" t="n"/>
      <c r="L39" s="19">
        <f>IF(OR($C39="",$I39="",ISTEXT($I39)),"",IF($C$5&lt;$I39,0,IF($D39="Milestone",IF($C$5&gt;$J39,1,0),MIN(1,(NETWORKDAYS($I39,$C$5,Festivita)-1)/MAX(1,N($H39))))))</f>
        <v/>
      </c>
      <c r="M39" s="20" t="n"/>
      <c r="N39" s="20" t="n"/>
      <c r="O39" s="21">
        <f>IF(OR($C39="",$M39=""),"",$M39*N($K39))</f>
        <v/>
      </c>
      <c r="P39" s="21">
        <f>IF(OR($C39="",$M39="",$N39=""),"",$N39-$O39)</f>
        <v/>
      </c>
      <c r="Q39" s="22" t="n"/>
      <c r="R39" s="23">
        <f>IF($C39="","",IF(OR($I39="",ISTEXT($I39)),"Manca l'inizio",IF(N($K39)&gt;=1,"Chiusa",IF($C$5&lt;$I39,IF(N($K39)&gt;0,"In anticipo","Da iniziare"),IF(N($K39)&lt;$L39-0.1,"In ritardo",IF(AND(N($N39)&gt;0,N($N39)&gt;N($O39)*1.1),"Ore oltre l'avanzamento","In linea"))))))</f>
        <v/>
      </c>
    </row>
    <row r="40">
      <c r="A40" s="13" t="n">
        <v>32</v>
      </c>
      <c r="B40" s="14" t="n"/>
      <c r="C40" s="14" t="n"/>
      <c r="D40" s="15" t="n"/>
      <c r="E40" s="14" t="n"/>
      <c r="F40" s="16" t="n"/>
      <c r="G40" s="15" t="n"/>
      <c r="H40" s="15" t="n"/>
      <c r="I40" s="17">
        <f>IF($C40="","",IF($G40&lt;&gt;"",IFERROR(IF($D40="Milestone",INDEX($J$9:$J39,MATCH($G40,$A$9:$A39,0)),WORKDAY(INDEX($J$9:$J39,MATCH($G40,$A$9:$A39,0)),1,Festivita)),"N. da controllare"),IF($F40&lt;&gt;"",WORKDAY($F40-1,1,Festivita),"")))</f>
        <v/>
      </c>
      <c r="J40" s="17">
        <f>IF(OR($I40="",ISTEXT($I40)),"",IF(OR($D40="Milestone",N($H40)&lt;=1),$I40,WORKDAY($I40,$H40-1,Festivita)))</f>
        <v/>
      </c>
      <c r="K40" s="18" t="n"/>
      <c r="L40" s="19">
        <f>IF(OR($C40="",$I40="",ISTEXT($I40)),"",IF($C$5&lt;$I40,0,IF($D40="Milestone",IF($C$5&gt;$J40,1,0),MIN(1,(NETWORKDAYS($I40,$C$5,Festivita)-1)/MAX(1,N($H40))))))</f>
        <v/>
      </c>
      <c r="M40" s="20" t="n"/>
      <c r="N40" s="20" t="n"/>
      <c r="O40" s="21">
        <f>IF(OR($C40="",$M40=""),"",$M40*N($K40))</f>
        <v/>
      </c>
      <c r="P40" s="21">
        <f>IF(OR($C40="",$M40="",$N40=""),"",$N40-$O40)</f>
        <v/>
      </c>
      <c r="Q40" s="22" t="n"/>
      <c r="R40" s="23">
        <f>IF($C40="","",IF(OR($I40="",ISTEXT($I40)),"Manca l'inizio",IF(N($K40)&gt;=1,"Chiusa",IF($C$5&lt;$I40,IF(N($K40)&gt;0,"In anticipo","Da iniziare"),IF(N($K40)&lt;$L40-0.1,"In ritardo",IF(AND(N($N40)&gt;0,N($N40)&gt;N($O40)*1.1),"Ore oltre l'avanzamento","In linea"))))))</f>
        <v/>
      </c>
    </row>
    <row r="41">
      <c r="A41" s="13" t="n">
        <v>33</v>
      </c>
      <c r="B41" s="14" t="n"/>
      <c r="C41" s="14" t="n"/>
      <c r="D41" s="15" t="n"/>
      <c r="E41" s="14" t="n"/>
      <c r="F41" s="16" t="n"/>
      <c r="G41" s="15" t="n"/>
      <c r="H41" s="15" t="n"/>
      <c r="I41" s="17">
        <f>IF($C41="","",IF($G41&lt;&gt;"",IFERROR(IF($D41="Milestone",INDEX($J$9:$J40,MATCH($G41,$A$9:$A40,0)),WORKDAY(INDEX($J$9:$J40,MATCH($G41,$A$9:$A40,0)),1,Festivita)),"N. da controllare"),IF($F41&lt;&gt;"",WORKDAY($F41-1,1,Festivita),"")))</f>
        <v/>
      </c>
      <c r="J41" s="17">
        <f>IF(OR($I41="",ISTEXT($I41)),"",IF(OR($D41="Milestone",N($H41)&lt;=1),$I41,WORKDAY($I41,$H41-1,Festivita)))</f>
        <v/>
      </c>
      <c r="K41" s="18" t="n"/>
      <c r="L41" s="19">
        <f>IF(OR($C41="",$I41="",ISTEXT($I41)),"",IF($C$5&lt;$I41,0,IF($D41="Milestone",IF($C$5&gt;$J41,1,0),MIN(1,(NETWORKDAYS($I41,$C$5,Festivita)-1)/MAX(1,N($H41))))))</f>
        <v/>
      </c>
      <c r="M41" s="20" t="n"/>
      <c r="N41" s="20" t="n"/>
      <c r="O41" s="21">
        <f>IF(OR($C41="",$M41=""),"",$M41*N($K41))</f>
        <v/>
      </c>
      <c r="P41" s="21">
        <f>IF(OR($C41="",$M41="",$N41=""),"",$N41-$O41)</f>
        <v/>
      </c>
      <c r="Q41" s="22" t="n"/>
      <c r="R41" s="23">
        <f>IF($C41="","",IF(OR($I41="",ISTEXT($I41)),"Manca l'inizio",IF(N($K41)&gt;=1,"Chiusa",IF($C$5&lt;$I41,IF(N($K41)&gt;0,"In anticipo","Da iniziare"),IF(N($K41)&lt;$L41-0.1,"In ritardo",IF(AND(N($N41)&gt;0,N($N41)&gt;N($O41)*1.1),"Ore oltre l'avanzamento","In linea"))))))</f>
        <v/>
      </c>
    </row>
    <row r="42">
      <c r="A42" s="13" t="n">
        <v>34</v>
      </c>
      <c r="B42" s="14" t="n"/>
      <c r="C42" s="14" t="n"/>
      <c r="D42" s="15" t="n"/>
      <c r="E42" s="14" t="n"/>
      <c r="F42" s="16" t="n"/>
      <c r="G42" s="15" t="n"/>
      <c r="H42" s="15" t="n"/>
      <c r="I42" s="17">
        <f>IF($C42="","",IF($G42&lt;&gt;"",IFERROR(IF($D42="Milestone",INDEX($J$9:$J41,MATCH($G42,$A$9:$A41,0)),WORKDAY(INDEX($J$9:$J41,MATCH($G42,$A$9:$A41,0)),1,Festivita)),"N. da controllare"),IF($F42&lt;&gt;"",WORKDAY($F42-1,1,Festivita),"")))</f>
        <v/>
      </c>
      <c r="J42" s="17">
        <f>IF(OR($I42="",ISTEXT($I42)),"",IF(OR($D42="Milestone",N($H42)&lt;=1),$I42,WORKDAY($I42,$H42-1,Festivita)))</f>
        <v/>
      </c>
      <c r="K42" s="18" t="n"/>
      <c r="L42" s="19">
        <f>IF(OR($C42="",$I42="",ISTEXT($I42)),"",IF($C$5&lt;$I42,0,IF($D42="Milestone",IF($C$5&gt;$J42,1,0),MIN(1,(NETWORKDAYS($I42,$C$5,Festivita)-1)/MAX(1,N($H42))))))</f>
        <v/>
      </c>
      <c r="M42" s="20" t="n"/>
      <c r="N42" s="20" t="n"/>
      <c r="O42" s="21">
        <f>IF(OR($C42="",$M42=""),"",$M42*N($K42))</f>
        <v/>
      </c>
      <c r="P42" s="21">
        <f>IF(OR($C42="",$M42="",$N42=""),"",$N42-$O42)</f>
        <v/>
      </c>
      <c r="Q42" s="22" t="n"/>
      <c r="R42" s="23">
        <f>IF($C42="","",IF(OR($I42="",ISTEXT($I42)),"Manca l'inizio",IF(N($K42)&gt;=1,"Chiusa",IF($C$5&lt;$I42,IF(N($K42)&gt;0,"In anticipo","Da iniziare"),IF(N($K42)&lt;$L42-0.1,"In ritardo",IF(AND(N($N42)&gt;0,N($N42)&gt;N($O42)*1.1),"Ore oltre l'avanzamento","In linea"))))))</f>
        <v/>
      </c>
    </row>
    <row r="43">
      <c r="A43" s="13" t="n">
        <v>35</v>
      </c>
      <c r="B43" s="14" t="n"/>
      <c r="C43" s="14" t="n"/>
      <c r="D43" s="15" t="n"/>
      <c r="E43" s="14" t="n"/>
      <c r="F43" s="16" t="n"/>
      <c r="G43" s="15" t="n"/>
      <c r="H43" s="15" t="n"/>
      <c r="I43" s="17">
        <f>IF($C43="","",IF($G43&lt;&gt;"",IFERROR(IF($D43="Milestone",INDEX($J$9:$J42,MATCH($G43,$A$9:$A42,0)),WORKDAY(INDEX($J$9:$J42,MATCH($G43,$A$9:$A42,0)),1,Festivita)),"N. da controllare"),IF($F43&lt;&gt;"",WORKDAY($F43-1,1,Festivita),"")))</f>
        <v/>
      </c>
      <c r="J43" s="17">
        <f>IF(OR($I43="",ISTEXT($I43)),"",IF(OR($D43="Milestone",N($H43)&lt;=1),$I43,WORKDAY($I43,$H43-1,Festivita)))</f>
        <v/>
      </c>
      <c r="K43" s="18" t="n"/>
      <c r="L43" s="19">
        <f>IF(OR($C43="",$I43="",ISTEXT($I43)),"",IF($C$5&lt;$I43,0,IF($D43="Milestone",IF($C$5&gt;$J43,1,0),MIN(1,(NETWORKDAYS($I43,$C$5,Festivita)-1)/MAX(1,N($H43))))))</f>
        <v/>
      </c>
      <c r="M43" s="20" t="n"/>
      <c r="N43" s="20" t="n"/>
      <c r="O43" s="21">
        <f>IF(OR($C43="",$M43=""),"",$M43*N($K43))</f>
        <v/>
      </c>
      <c r="P43" s="21">
        <f>IF(OR($C43="",$M43="",$N43=""),"",$N43-$O43)</f>
        <v/>
      </c>
      <c r="Q43" s="22" t="n"/>
      <c r="R43" s="23">
        <f>IF($C43="","",IF(OR($I43="",ISTEXT($I43)),"Manca l'inizio",IF(N($K43)&gt;=1,"Chiusa",IF($C$5&lt;$I43,IF(N($K43)&gt;0,"In anticipo","Da iniziare"),IF(N($K43)&lt;$L43-0.1,"In ritardo",IF(AND(N($N43)&gt;0,N($N43)&gt;N($O43)*1.1),"Ore oltre l'avanzamento","In linea"))))))</f>
        <v/>
      </c>
    </row>
    <row r="44">
      <c r="A44" s="13" t="n">
        <v>36</v>
      </c>
      <c r="B44" s="14" t="n"/>
      <c r="C44" s="14" t="n"/>
      <c r="D44" s="15" t="n"/>
      <c r="E44" s="14" t="n"/>
      <c r="F44" s="16" t="n"/>
      <c r="G44" s="15" t="n"/>
      <c r="H44" s="15" t="n"/>
      <c r="I44" s="17">
        <f>IF($C44="","",IF($G44&lt;&gt;"",IFERROR(IF($D44="Milestone",INDEX($J$9:$J43,MATCH($G44,$A$9:$A43,0)),WORKDAY(INDEX($J$9:$J43,MATCH($G44,$A$9:$A43,0)),1,Festivita)),"N. da controllare"),IF($F44&lt;&gt;"",WORKDAY($F44-1,1,Festivita),"")))</f>
        <v/>
      </c>
      <c r="J44" s="17">
        <f>IF(OR($I44="",ISTEXT($I44)),"",IF(OR($D44="Milestone",N($H44)&lt;=1),$I44,WORKDAY($I44,$H44-1,Festivita)))</f>
        <v/>
      </c>
      <c r="K44" s="18" t="n"/>
      <c r="L44" s="19">
        <f>IF(OR($C44="",$I44="",ISTEXT($I44)),"",IF($C$5&lt;$I44,0,IF($D44="Milestone",IF($C$5&gt;$J44,1,0),MIN(1,(NETWORKDAYS($I44,$C$5,Festivita)-1)/MAX(1,N($H44))))))</f>
        <v/>
      </c>
      <c r="M44" s="20" t="n"/>
      <c r="N44" s="20" t="n"/>
      <c r="O44" s="21">
        <f>IF(OR($C44="",$M44=""),"",$M44*N($K44))</f>
        <v/>
      </c>
      <c r="P44" s="21">
        <f>IF(OR($C44="",$M44="",$N44=""),"",$N44-$O44)</f>
        <v/>
      </c>
      <c r="Q44" s="22" t="n"/>
      <c r="R44" s="23">
        <f>IF($C44="","",IF(OR($I44="",ISTEXT($I44)),"Manca l'inizio",IF(N($K44)&gt;=1,"Chiusa",IF($C$5&lt;$I44,IF(N($K44)&gt;0,"In anticipo","Da iniziare"),IF(N($K44)&lt;$L44-0.1,"In ritardo",IF(AND(N($N44)&gt;0,N($N44)&gt;N($O44)*1.1),"Ore oltre l'avanzamento","In linea"))))))</f>
        <v/>
      </c>
    </row>
    <row r="45">
      <c r="A45" s="13" t="n">
        <v>37</v>
      </c>
      <c r="B45" s="14" t="n"/>
      <c r="C45" s="14" t="n"/>
      <c r="D45" s="15" t="n"/>
      <c r="E45" s="14" t="n"/>
      <c r="F45" s="16" t="n"/>
      <c r="G45" s="15" t="n"/>
      <c r="H45" s="15" t="n"/>
      <c r="I45" s="17">
        <f>IF($C45="","",IF($G45&lt;&gt;"",IFERROR(IF($D45="Milestone",INDEX($J$9:$J44,MATCH($G45,$A$9:$A44,0)),WORKDAY(INDEX($J$9:$J44,MATCH($G45,$A$9:$A44,0)),1,Festivita)),"N. da controllare"),IF($F45&lt;&gt;"",WORKDAY($F45-1,1,Festivita),"")))</f>
        <v/>
      </c>
      <c r="J45" s="17">
        <f>IF(OR($I45="",ISTEXT($I45)),"",IF(OR($D45="Milestone",N($H45)&lt;=1),$I45,WORKDAY($I45,$H45-1,Festivita)))</f>
        <v/>
      </c>
      <c r="K45" s="18" t="n"/>
      <c r="L45" s="19">
        <f>IF(OR($C45="",$I45="",ISTEXT($I45)),"",IF($C$5&lt;$I45,0,IF($D45="Milestone",IF($C$5&gt;$J45,1,0),MIN(1,(NETWORKDAYS($I45,$C$5,Festivita)-1)/MAX(1,N($H45))))))</f>
        <v/>
      </c>
      <c r="M45" s="20" t="n"/>
      <c r="N45" s="20" t="n"/>
      <c r="O45" s="21">
        <f>IF(OR($C45="",$M45=""),"",$M45*N($K45))</f>
        <v/>
      </c>
      <c r="P45" s="21">
        <f>IF(OR($C45="",$M45="",$N45=""),"",$N45-$O45)</f>
        <v/>
      </c>
      <c r="Q45" s="22" t="n"/>
      <c r="R45" s="23">
        <f>IF($C45="","",IF(OR($I45="",ISTEXT($I45)),"Manca l'inizio",IF(N($K45)&gt;=1,"Chiusa",IF($C$5&lt;$I45,IF(N($K45)&gt;0,"In anticipo","Da iniziare"),IF(N($K45)&lt;$L45-0.1,"In ritardo",IF(AND(N($N45)&gt;0,N($N45)&gt;N($O45)*1.1),"Ore oltre l'avanzamento","In linea"))))))</f>
        <v/>
      </c>
    </row>
    <row r="46">
      <c r="A46" s="13" t="n">
        <v>38</v>
      </c>
      <c r="B46" s="14" t="n"/>
      <c r="C46" s="14" t="n"/>
      <c r="D46" s="15" t="n"/>
      <c r="E46" s="14" t="n"/>
      <c r="F46" s="16" t="n"/>
      <c r="G46" s="15" t="n"/>
      <c r="H46" s="15" t="n"/>
      <c r="I46" s="17">
        <f>IF($C46="","",IF($G46&lt;&gt;"",IFERROR(IF($D46="Milestone",INDEX($J$9:$J45,MATCH($G46,$A$9:$A45,0)),WORKDAY(INDEX($J$9:$J45,MATCH($G46,$A$9:$A45,0)),1,Festivita)),"N. da controllare"),IF($F46&lt;&gt;"",WORKDAY($F46-1,1,Festivita),"")))</f>
        <v/>
      </c>
      <c r="J46" s="17">
        <f>IF(OR($I46="",ISTEXT($I46)),"",IF(OR($D46="Milestone",N($H46)&lt;=1),$I46,WORKDAY($I46,$H46-1,Festivita)))</f>
        <v/>
      </c>
      <c r="K46" s="18" t="n"/>
      <c r="L46" s="19">
        <f>IF(OR($C46="",$I46="",ISTEXT($I46)),"",IF($C$5&lt;$I46,0,IF($D46="Milestone",IF($C$5&gt;$J46,1,0),MIN(1,(NETWORKDAYS($I46,$C$5,Festivita)-1)/MAX(1,N($H46))))))</f>
        <v/>
      </c>
      <c r="M46" s="20" t="n"/>
      <c r="N46" s="20" t="n"/>
      <c r="O46" s="21">
        <f>IF(OR($C46="",$M46=""),"",$M46*N($K46))</f>
        <v/>
      </c>
      <c r="P46" s="21">
        <f>IF(OR($C46="",$M46="",$N46=""),"",$N46-$O46)</f>
        <v/>
      </c>
      <c r="Q46" s="22" t="n"/>
      <c r="R46" s="23">
        <f>IF($C46="","",IF(OR($I46="",ISTEXT($I46)),"Manca l'inizio",IF(N($K46)&gt;=1,"Chiusa",IF($C$5&lt;$I46,IF(N($K46)&gt;0,"In anticipo","Da iniziare"),IF(N($K46)&lt;$L46-0.1,"In ritardo",IF(AND(N($N46)&gt;0,N($N46)&gt;N($O46)*1.1),"Ore oltre l'avanzamento","In linea"))))))</f>
        <v/>
      </c>
    </row>
    <row r="47">
      <c r="A47" s="13" t="n">
        <v>39</v>
      </c>
      <c r="B47" s="14" t="n"/>
      <c r="C47" s="14" t="n"/>
      <c r="D47" s="15" t="n"/>
      <c r="E47" s="14" t="n"/>
      <c r="F47" s="16" t="n"/>
      <c r="G47" s="15" t="n"/>
      <c r="H47" s="15" t="n"/>
      <c r="I47" s="17">
        <f>IF($C47="","",IF($G47&lt;&gt;"",IFERROR(IF($D47="Milestone",INDEX($J$9:$J46,MATCH($G47,$A$9:$A46,0)),WORKDAY(INDEX($J$9:$J46,MATCH($G47,$A$9:$A46,0)),1,Festivita)),"N. da controllare"),IF($F47&lt;&gt;"",WORKDAY($F47-1,1,Festivita),"")))</f>
        <v/>
      </c>
      <c r="J47" s="17">
        <f>IF(OR($I47="",ISTEXT($I47)),"",IF(OR($D47="Milestone",N($H47)&lt;=1),$I47,WORKDAY($I47,$H47-1,Festivita)))</f>
        <v/>
      </c>
      <c r="K47" s="18" t="n"/>
      <c r="L47" s="19">
        <f>IF(OR($C47="",$I47="",ISTEXT($I47)),"",IF($C$5&lt;$I47,0,IF($D47="Milestone",IF($C$5&gt;$J47,1,0),MIN(1,(NETWORKDAYS($I47,$C$5,Festivita)-1)/MAX(1,N($H47))))))</f>
        <v/>
      </c>
      <c r="M47" s="20" t="n"/>
      <c r="N47" s="20" t="n"/>
      <c r="O47" s="21">
        <f>IF(OR($C47="",$M47=""),"",$M47*N($K47))</f>
        <v/>
      </c>
      <c r="P47" s="21">
        <f>IF(OR($C47="",$M47="",$N47=""),"",$N47-$O47)</f>
        <v/>
      </c>
      <c r="Q47" s="22" t="n"/>
      <c r="R47" s="23">
        <f>IF($C47="","",IF(OR($I47="",ISTEXT($I47)),"Manca l'inizio",IF(N($K47)&gt;=1,"Chiusa",IF($C$5&lt;$I47,IF(N($K47)&gt;0,"In anticipo","Da iniziare"),IF(N($K47)&lt;$L47-0.1,"In ritardo",IF(AND(N($N47)&gt;0,N($N47)&gt;N($O47)*1.1),"Ore oltre l'avanzamento","In linea"))))))</f>
        <v/>
      </c>
    </row>
    <row r="48">
      <c r="A48" s="13" t="n">
        <v>40</v>
      </c>
      <c r="B48" s="14" t="n"/>
      <c r="C48" s="14" t="n"/>
      <c r="D48" s="15" t="n"/>
      <c r="E48" s="14" t="n"/>
      <c r="F48" s="16" t="n"/>
      <c r="G48" s="15" t="n"/>
      <c r="H48" s="15" t="n"/>
      <c r="I48" s="17">
        <f>IF($C48="","",IF($G48&lt;&gt;"",IFERROR(IF($D48="Milestone",INDEX($J$9:$J47,MATCH($G48,$A$9:$A47,0)),WORKDAY(INDEX($J$9:$J47,MATCH($G48,$A$9:$A47,0)),1,Festivita)),"N. da controllare"),IF($F48&lt;&gt;"",WORKDAY($F48-1,1,Festivita),"")))</f>
        <v/>
      </c>
      <c r="J48" s="17">
        <f>IF(OR($I48="",ISTEXT($I48)),"",IF(OR($D48="Milestone",N($H48)&lt;=1),$I48,WORKDAY($I48,$H48-1,Festivita)))</f>
        <v/>
      </c>
      <c r="K48" s="18" t="n"/>
      <c r="L48" s="19">
        <f>IF(OR($C48="",$I48="",ISTEXT($I48)),"",IF($C$5&lt;$I48,0,IF($D48="Milestone",IF($C$5&gt;$J48,1,0),MIN(1,(NETWORKDAYS($I48,$C$5,Festivita)-1)/MAX(1,N($H48))))))</f>
        <v/>
      </c>
      <c r="M48" s="20" t="n"/>
      <c r="N48" s="20" t="n"/>
      <c r="O48" s="21">
        <f>IF(OR($C48="",$M48=""),"",$M48*N($K48))</f>
        <v/>
      </c>
      <c r="P48" s="21">
        <f>IF(OR($C48="",$M48="",$N48=""),"",$N48-$O48)</f>
        <v/>
      </c>
      <c r="Q48" s="22" t="n"/>
      <c r="R48" s="23">
        <f>IF($C48="","",IF(OR($I48="",ISTEXT($I48)),"Manca l'inizio",IF(N($K48)&gt;=1,"Chiusa",IF($C$5&lt;$I48,IF(N($K48)&gt;0,"In anticipo","Da iniziare"),IF(N($K48)&lt;$L48-0.1,"In ritardo",IF(AND(N($N48)&gt;0,N($N48)&gt;N($O48)*1.1),"Ore oltre l'avanzamento","In linea"))))))</f>
        <v/>
      </c>
    </row>
    <row r="49">
      <c r="C49" s="7" t="inlineStr">
        <is>
          <t>Totale</t>
        </is>
      </c>
      <c r="M49" s="24">
        <f>SUM(M9:M48)</f>
        <v/>
      </c>
      <c r="N49" s="24">
        <f>SUM(N9:N48)</f>
        <v/>
      </c>
      <c r="O49" s="24">
        <f>SUM(O9:O48)</f>
        <v/>
      </c>
      <c r="P49" s="24">
        <f>SUM(P9:P48)</f>
        <v/>
      </c>
      <c r="Q49" s="25">
        <f>SUM(Q9:Q48)</f>
        <v/>
      </c>
    </row>
  </sheetData>
  <mergeCells count="4">
    <mergeCell ref="F7:J7"/>
    <mergeCell ref="K7:L7"/>
    <mergeCell ref="Q7:R7"/>
    <mergeCell ref="M7:P7"/>
  </mergeCells>
  <conditionalFormatting sqref="R9:R48">
    <cfRule type="expression" priority="1" dxfId="0" stopIfTrue="1">
      <formula>$R9="In ritardo"</formula>
    </cfRule>
    <cfRule type="expression" priority="2" dxfId="1" stopIfTrue="1">
      <formula>$R9="Ore oltre l'avanzamento"</formula>
    </cfRule>
    <cfRule type="expression" priority="3" dxfId="2" stopIfTrue="1">
      <formula>$R9="Chiusa"</formula>
    </cfRule>
    <cfRule type="expression" priority="4" dxfId="3" stopIfTrue="1">
      <formula>$R9="Manca l'inizio"</formula>
    </cfRule>
  </conditionalFormatting>
  <conditionalFormatting sqref="P9:P48">
    <cfRule type="expression" priority="5" dxfId="4">
      <formula>AND(ISNUMBER($P9),$P9&gt;0)</formula>
    </cfRule>
  </conditionalFormatting>
  <conditionalFormatting sqref="I9:I48">
    <cfRule type="expression" priority="6" dxfId="4">
      <formula>ISTEXT($I9)</formula>
    </cfRule>
  </conditionalFormatting>
  <dataValidations count="5">
    <dataValidation sqref="D9:D48" showDropDown="0" showInputMessage="0" showErrorMessage="1" allowBlank="1" errorTitle="Tipo" error="Scegli Attività o Milestone." type="list">
      <formula1>"Attività,Milestone"</formula1>
    </dataValidation>
    <dataValidation sqref="K9:K48" showDropDown="0" showInputMessage="0" showErrorMessage="1" allowBlank="1" errorTitle="Avanzamento" error="L'avanzamento va da 0% a 100%." type="decimal" operator="between">
      <formula1>0</formula1>
      <formula2>1</formula2>
    </dataValidation>
    <dataValidation sqref="H9:H48" showDropDown="0" showInputMessage="0" showErrorMessage="1" allowBlank="1" errorTitle="Durata" error="Scrivi i giorni lavorativi come numero intero (0 per una milestone)." type="whole" operator="between">
      <formula1>0</formula1>
      <formula2>999</formula2>
    </dataValidation>
    <dataValidation sqref="G9:G48" showDropDown="0" showInputMessage="0" showErrorMessage="1" allowBlank="1" errorTitle="Dipende da" error="Scrivi il numero di un'attività che sta più in alto nel piano." type="custom">
      <formula1>AND(ISNUMBER($G9),$G9&gt;=1,$G9&lt;$A9)</formula1>
    </dataValidation>
    <dataValidation sqref="M9:N48 Q9:Q48" showDropDown="0" showInputMessage="0" showErrorMessage="1" allowBlank="1" errorTitle="Numero" error="Scrivi un numero uguale o maggiore di zero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K47"/>
  <sheetViews>
    <sheetView workbookViewId="0">
      <pane xSplit="7" ySplit="7" topLeftCell="H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15" customWidth="1" min="3" max="3"/>
    <col width="11" customWidth="1" min="4" max="4"/>
    <col width="11" customWidth="1" min="5" max="5"/>
    <col width="8" customWidth="1" min="6" max="6"/>
    <col width="2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5.2" customWidth="1" min="34" max="34"/>
    <col width="5.2" customWidth="1" min="35" max="35"/>
    <col width="5.2" customWidth="1" min="36" max="36"/>
    <col width="5.2" customWidth="1" min="37" max="37"/>
  </cols>
  <sheetData>
    <row r="1">
      <c r="A1" s="5" t="inlineStr">
        <is>
          <t>Gantt della commessa</t>
        </is>
      </c>
    </row>
    <row r="2">
      <c r="A2" s="6" t="inlineStr">
        <is>
          <t>Si disegna da solo dal foglio «Piano»: barra chiara pianificato, barra scura già fatto, barra rossa in ritardo, rombo milestone, colonna gialla la settimana della data di stato.</t>
        </is>
      </c>
    </row>
    <row r="3">
      <c r="B3" s="7" t="inlineStr">
        <is>
          <t>Commessa</t>
        </is>
      </c>
      <c r="C3" s="7">
        <f>Piano!C3</f>
        <v/>
      </c>
    </row>
    <row r="4">
      <c r="B4" s="7" t="inlineStr">
        <is>
          <t>Prima settimana del grafico</t>
        </is>
      </c>
      <c r="D4" s="16">
        <f>Piano!C4-WEEKDAY(Piano!C4,2)+1</f>
        <v/>
      </c>
      <c r="E4" s="6" t="inlineStr">
        <is>
          <t>Di base il lunedì della settimana di inizio. Scrivi un'altra data per spostare il grafico.</t>
        </is>
      </c>
    </row>
    <row r="5">
      <c r="B5" s="7" t="inlineStr">
        <is>
          <t>Data di stato</t>
        </is>
      </c>
      <c r="D5" s="17">
        <f>Piano!C5</f>
        <v/>
      </c>
    </row>
    <row r="6">
      <c r="H6" s="26">
        <f>H7</f>
        <v/>
      </c>
      <c r="I6" s="26">
        <f>IF(MONTH(I7)&lt;&gt;MONTH(H7),I7,"")</f>
        <v/>
      </c>
      <c r="J6" s="26">
        <f>IF(MONTH(J7)&lt;&gt;MONTH(I7),J7,"")</f>
        <v/>
      </c>
      <c r="K6" s="26">
        <f>IF(MONTH(K7)&lt;&gt;MONTH(J7),K7,"")</f>
        <v/>
      </c>
      <c r="L6" s="26">
        <f>IF(MONTH(L7)&lt;&gt;MONTH(K7),L7,"")</f>
        <v/>
      </c>
      <c r="M6" s="26">
        <f>IF(MONTH(M7)&lt;&gt;MONTH(L7),M7,"")</f>
        <v/>
      </c>
      <c r="N6" s="26">
        <f>IF(MONTH(N7)&lt;&gt;MONTH(M7),N7,"")</f>
        <v/>
      </c>
      <c r="O6" s="26">
        <f>IF(MONTH(O7)&lt;&gt;MONTH(N7),O7,"")</f>
        <v/>
      </c>
      <c r="P6" s="26">
        <f>IF(MONTH(P7)&lt;&gt;MONTH(O7),P7,"")</f>
        <v/>
      </c>
      <c r="Q6" s="26">
        <f>IF(MONTH(Q7)&lt;&gt;MONTH(P7),Q7,"")</f>
        <v/>
      </c>
      <c r="R6" s="26">
        <f>IF(MONTH(R7)&lt;&gt;MONTH(Q7),R7,"")</f>
        <v/>
      </c>
      <c r="S6" s="26">
        <f>IF(MONTH(S7)&lt;&gt;MONTH(R7),S7,"")</f>
        <v/>
      </c>
      <c r="T6" s="26">
        <f>IF(MONTH(T7)&lt;&gt;MONTH(S7),T7,"")</f>
        <v/>
      </c>
      <c r="U6" s="26">
        <f>IF(MONTH(U7)&lt;&gt;MONTH(T7),U7,"")</f>
        <v/>
      </c>
      <c r="V6" s="26">
        <f>IF(MONTH(V7)&lt;&gt;MONTH(U7),V7,"")</f>
        <v/>
      </c>
      <c r="W6" s="26">
        <f>IF(MONTH(W7)&lt;&gt;MONTH(V7),W7,"")</f>
        <v/>
      </c>
      <c r="X6" s="26">
        <f>IF(MONTH(X7)&lt;&gt;MONTH(W7),X7,"")</f>
        <v/>
      </c>
      <c r="Y6" s="26">
        <f>IF(MONTH(Y7)&lt;&gt;MONTH(X7),Y7,"")</f>
        <v/>
      </c>
      <c r="Z6" s="26">
        <f>IF(MONTH(Z7)&lt;&gt;MONTH(Y7),Z7,"")</f>
        <v/>
      </c>
      <c r="AA6" s="26">
        <f>IF(MONTH(AA7)&lt;&gt;MONTH(Z7),AA7,"")</f>
        <v/>
      </c>
      <c r="AB6" s="26">
        <f>IF(MONTH(AB7)&lt;&gt;MONTH(AA7),AB7,"")</f>
        <v/>
      </c>
      <c r="AC6" s="26">
        <f>IF(MONTH(AC7)&lt;&gt;MONTH(AB7),AC7,"")</f>
        <v/>
      </c>
      <c r="AD6" s="26">
        <f>IF(MONTH(AD7)&lt;&gt;MONTH(AC7),AD7,"")</f>
        <v/>
      </c>
      <c r="AE6" s="26">
        <f>IF(MONTH(AE7)&lt;&gt;MONTH(AD7),AE7,"")</f>
        <v/>
      </c>
      <c r="AF6" s="26">
        <f>IF(MONTH(AF7)&lt;&gt;MONTH(AE7),AF7,"")</f>
        <v/>
      </c>
      <c r="AG6" s="26">
        <f>IF(MONTH(AG7)&lt;&gt;MONTH(AF7),AG7,"")</f>
        <v/>
      </c>
      <c r="AH6" s="26">
        <f>IF(MONTH(AH7)&lt;&gt;MONTH(AG7),AH7,"")</f>
        <v/>
      </c>
      <c r="AI6" s="26">
        <f>IF(MONTH(AI7)&lt;&gt;MONTH(AH7),AI7,"")</f>
        <v/>
      </c>
      <c r="AJ6" s="26">
        <f>IF(MONTH(AJ7)&lt;&gt;MONTH(AI7),AJ7,"")</f>
        <v/>
      </c>
      <c r="AK6" s="26">
        <f>IF(MONTH(AK7)&lt;&gt;MONTH(AJ7),AK7,"")</f>
        <v/>
      </c>
    </row>
    <row r="7" ht="42" customHeight="1">
      <c r="A7" s="27" t="inlineStr">
        <is>
          <t>N.</t>
        </is>
      </c>
      <c r="B7" s="27" t="inlineStr">
        <is>
          <t>Attività</t>
        </is>
      </c>
      <c r="C7" s="27" t="inlineStr">
        <is>
          <t>Responsabile</t>
        </is>
      </c>
      <c r="D7" s="27" t="inlineStr">
        <is>
          <t>Inizio</t>
        </is>
      </c>
      <c r="E7" s="27" t="inlineStr">
        <is>
          <t>Fine</t>
        </is>
      </c>
      <c r="F7" s="27" t="inlineStr">
        <is>
          <t>Fatto</t>
        </is>
      </c>
      <c r="G7" s="27" t="inlineStr">
        <is>
          <t>Stato</t>
        </is>
      </c>
      <c r="H7" s="28">
        <f>$D$4</f>
        <v/>
      </c>
      <c r="I7" s="28">
        <f>H7+7</f>
        <v/>
      </c>
      <c r="J7" s="28">
        <f>I7+7</f>
        <v/>
      </c>
      <c r="K7" s="28">
        <f>J7+7</f>
        <v/>
      </c>
      <c r="L7" s="28">
        <f>K7+7</f>
        <v/>
      </c>
      <c r="M7" s="28">
        <f>L7+7</f>
        <v/>
      </c>
      <c r="N7" s="28">
        <f>M7+7</f>
        <v/>
      </c>
      <c r="O7" s="28">
        <f>N7+7</f>
        <v/>
      </c>
      <c r="P7" s="28">
        <f>O7+7</f>
        <v/>
      </c>
      <c r="Q7" s="28">
        <f>P7+7</f>
        <v/>
      </c>
      <c r="R7" s="28">
        <f>Q7+7</f>
        <v/>
      </c>
      <c r="S7" s="28">
        <f>R7+7</f>
        <v/>
      </c>
      <c r="T7" s="28">
        <f>S7+7</f>
        <v/>
      </c>
      <c r="U7" s="28">
        <f>T7+7</f>
        <v/>
      </c>
      <c r="V7" s="28">
        <f>U7+7</f>
        <v/>
      </c>
      <c r="W7" s="28">
        <f>V7+7</f>
        <v/>
      </c>
      <c r="X7" s="28">
        <f>W7+7</f>
        <v/>
      </c>
      <c r="Y7" s="28">
        <f>X7+7</f>
        <v/>
      </c>
      <c r="Z7" s="28">
        <f>Y7+7</f>
        <v/>
      </c>
      <c r="AA7" s="28">
        <f>Z7+7</f>
        <v/>
      </c>
      <c r="AB7" s="28">
        <f>AA7+7</f>
        <v/>
      </c>
      <c r="AC7" s="28">
        <f>AB7+7</f>
        <v/>
      </c>
      <c r="AD7" s="28">
        <f>AC7+7</f>
        <v/>
      </c>
      <c r="AE7" s="28">
        <f>AD7+7</f>
        <v/>
      </c>
      <c r="AF7" s="28">
        <f>AE7+7</f>
        <v/>
      </c>
      <c r="AG7" s="28">
        <f>AF7+7</f>
        <v/>
      </c>
      <c r="AH7" s="28">
        <f>AG7+7</f>
        <v/>
      </c>
      <c r="AI7" s="28">
        <f>AH7+7</f>
        <v/>
      </c>
      <c r="AJ7" s="28">
        <f>AI7+7</f>
        <v/>
      </c>
      <c r="AK7" s="28">
        <f>AJ7+7</f>
        <v/>
      </c>
    </row>
    <row r="8">
      <c r="A8" s="29">
        <f>IF(Piano!$C9="","",Piano!$A9)</f>
        <v/>
      </c>
      <c r="B8" s="30">
        <f>IF(Piano!$C9="","",Piano!$C9)</f>
        <v/>
      </c>
      <c r="C8" s="30">
        <f>IF(OR(Piano!$C9="",Piano!$E9=""),"",Piano!$E9)</f>
        <v/>
      </c>
      <c r="D8" s="31">
        <f>IF(OR(Piano!$C9="",Piano!$I9="",ISTEXT(Piano!$I9)),"",Piano!$I9)</f>
        <v/>
      </c>
      <c r="E8" s="31">
        <f>IF($D8="","",Piano!$J9)</f>
        <v/>
      </c>
      <c r="F8" s="32">
        <f>IF(OR(Piano!$C9="",Piano!$K9=""),"",Piano!$K9)</f>
        <v/>
      </c>
      <c r="G8" s="30">
        <f>IF(Piano!$C9="","",Piano!$R9)</f>
        <v/>
      </c>
      <c r="H8" s="33">
        <f>IF($D8="","",IF(AND(Piano!$D9="Milestone",$D8&gt;=H$7,$D8&lt;=H$7+6),"◆",""))</f>
        <v/>
      </c>
      <c r="I8" s="33">
        <f>IF($D8="","",IF(AND(Piano!$D9="Milestone",$D8&gt;=I$7,$D8&lt;=I$7+6),"◆",""))</f>
        <v/>
      </c>
      <c r="J8" s="33">
        <f>IF($D8="","",IF(AND(Piano!$D9="Milestone",$D8&gt;=J$7,$D8&lt;=J$7+6),"◆",""))</f>
        <v/>
      </c>
      <c r="K8" s="33">
        <f>IF($D8="","",IF(AND(Piano!$D9="Milestone",$D8&gt;=K$7,$D8&lt;=K$7+6),"◆",""))</f>
        <v/>
      </c>
      <c r="L8" s="33">
        <f>IF($D8="","",IF(AND(Piano!$D9="Milestone",$D8&gt;=L$7,$D8&lt;=L$7+6),"◆",""))</f>
        <v/>
      </c>
      <c r="M8" s="33">
        <f>IF($D8="","",IF(AND(Piano!$D9="Milestone",$D8&gt;=M$7,$D8&lt;=M$7+6),"◆",""))</f>
        <v/>
      </c>
      <c r="N8" s="33">
        <f>IF($D8="","",IF(AND(Piano!$D9="Milestone",$D8&gt;=N$7,$D8&lt;=N$7+6),"◆",""))</f>
        <v/>
      </c>
      <c r="O8" s="33">
        <f>IF($D8="","",IF(AND(Piano!$D9="Milestone",$D8&gt;=O$7,$D8&lt;=O$7+6),"◆",""))</f>
        <v/>
      </c>
      <c r="P8" s="33">
        <f>IF($D8="","",IF(AND(Piano!$D9="Milestone",$D8&gt;=P$7,$D8&lt;=P$7+6),"◆",""))</f>
        <v/>
      </c>
      <c r="Q8" s="33">
        <f>IF($D8="","",IF(AND(Piano!$D9="Milestone",$D8&gt;=Q$7,$D8&lt;=Q$7+6),"◆",""))</f>
        <v/>
      </c>
      <c r="R8" s="33">
        <f>IF($D8="","",IF(AND(Piano!$D9="Milestone",$D8&gt;=R$7,$D8&lt;=R$7+6),"◆",""))</f>
        <v/>
      </c>
      <c r="S8" s="33">
        <f>IF($D8="","",IF(AND(Piano!$D9="Milestone",$D8&gt;=S$7,$D8&lt;=S$7+6),"◆",""))</f>
        <v/>
      </c>
      <c r="T8" s="33">
        <f>IF($D8="","",IF(AND(Piano!$D9="Milestone",$D8&gt;=T$7,$D8&lt;=T$7+6),"◆",""))</f>
        <v/>
      </c>
      <c r="U8" s="33">
        <f>IF($D8="","",IF(AND(Piano!$D9="Milestone",$D8&gt;=U$7,$D8&lt;=U$7+6),"◆",""))</f>
        <v/>
      </c>
      <c r="V8" s="33">
        <f>IF($D8="","",IF(AND(Piano!$D9="Milestone",$D8&gt;=V$7,$D8&lt;=V$7+6),"◆",""))</f>
        <v/>
      </c>
      <c r="W8" s="33">
        <f>IF($D8="","",IF(AND(Piano!$D9="Milestone",$D8&gt;=W$7,$D8&lt;=W$7+6),"◆",""))</f>
        <v/>
      </c>
      <c r="X8" s="33">
        <f>IF($D8="","",IF(AND(Piano!$D9="Milestone",$D8&gt;=X$7,$D8&lt;=X$7+6),"◆",""))</f>
        <v/>
      </c>
      <c r="Y8" s="33">
        <f>IF($D8="","",IF(AND(Piano!$D9="Milestone",$D8&gt;=Y$7,$D8&lt;=Y$7+6),"◆",""))</f>
        <v/>
      </c>
      <c r="Z8" s="33">
        <f>IF($D8="","",IF(AND(Piano!$D9="Milestone",$D8&gt;=Z$7,$D8&lt;=Z$7+6),"◆",""))</f>
        <v/>
      </c>
      <c r="AA8" s="33">
        <f>IF($D8="","",IF(AND(Piano!$D9="Milestone",$D8&gt;=AA$7,$D8&lt;=AA$7+6),"◆",""))</f>
        <v/>
      </c>
      <c r="AB8" s="33">
        <f>IF($D8="","",IF(AND(Piano!$D9="Milestone",$D8&gt;=AB$7,$D8&lt;=AB$7+6),"◆",""))</f>
        <v/>
      </c>
      <c r="AC8" s="33">
        <f>IF($D8="","",IF(AND(Piano!$D9="Milestone",$D8&gt;=AC$7,$D8&lt;=AC$7+6),"◆",""))</f>
        <v/>
      </c>
      <c r="AD8" s="33">
        <f>IF($D8="","",IF(AND(Piano!$D9="Milestone",$D8&gt;=AD$7,$D8&lt;=AD$7+6),"◆",""))</f>
        <v/>
      </c>
      <c r="AE8" s="33">
        <f>IF($D8="","",IF(AND(Piano!$D9="Milestone",$D8&gt;=AE$7,$D8&lt;=AE$7+6),"◆",""))</f>
        <v/>
      </c>
      <c r="AF8" s="33">
        <f>IF($D8="","",IF(AND(Piano!$D9="Milestone",$D8&gt;=AF$7,$D8&lt;=AF$7+6),"◆",""))</f>
        <v/>
      </c>
      <c r="AG8" s="33">
        <f>IF($D8="","",IF(AND(Piano!$D9="Milestone",$D8&gt;=AG$7,$D8&lt;=AG$7+6),"◆",""))</f>
        <v/>
      </c>
      <c r="AH8" s="33">
        <f>IF($D8="","",IF(AND(Piano!$D9="Milestone",$D8&gt;=AH$7,$D8&lt;=AH$7+6),"◆",""))</f>
        <v/>
      </c>
      <c r="AI8" s="33">
        <f>IF($D8="","",IF(AND(Piano!$D9="Milestone",$D8&gt;=AI$7,$D8&lt;=AI$7+6),"◆",""))</f>
        <v/>
      </c>
      <c r="AJ8" s="33">
        <f>IF($D8="","",IF(AND(Piano!$D9="Milestone",$D8&gt;=AJ$7,$D8&lt;=AJ$7+6),"◆",""))</f>
        <v/>
      </c>
      <c r="AK8" s="33">
        <f>IF($D8="","",IF(AND(Piano!$D9="Milestone",$D8&gt;=AK$7,$D8&lt;=AK$7+6),"◆",""))</f>
        <v/>
      </c>
    </row>
    <row r="9">
      <c r="A9" s="29">
        <f>IF(Piano!$C10="","",Piano!$A10)</f>
        <v/>
      </c>
      <c r="B9" s="30">
        <f>IF(Piano!$C10="","",Piano!$C10)</f>
        <v/>
      </c>
      <c r="C9" s="30">
        <f>IF(OR(Piano!$C10="",Piano!$E10=""),"",Piano!$E10)</f>
        <v/>
      </c>
      <c r="D9" s="31">
        <f>IF(OR(Piano!$C10="",Piano!$I10="",ISTEXT(Piano!$I10)),"",Piano!$I10)</f>
        <v/>
      </c>
      <c r="E9" s="31">
        <f>IF($D9="","",Piano!$J10)</f>
        <v/>
      </c>
      <c r="F9" s="32">
        <f>IF(OR(Piano!$C10="",Piano!$K10=""),"",Piano!$K10)</f>
        <v/>
      </c>
      <c r="G9" s="30">
        <f>IF(Piano!$C10="","",Piano!$R10)</f>
        <v/>
      </c>
      <c r="H9" s="33">
        <f>IF($D9="","",IF(AND(Piano!$D10="Milestone",$D9&gt;=H$7,$D9&lt;=H$7+6),"◆",""))</f>
        <v/>
      </c>
      <c r="I9" s="33">
        <f>IF($D9="","",IF(AND(Piano!$D10="Milestone",$D9&gt;=I$7,$D9&lt;=I$7+6),"◆",""))</f>
        <v/>
      </c>
      <c r="J9" s="33">
        <f>IF($D9="","",IF(AND(Piano!$D10="Milestone",$D9&gt;=J$7,$D9&lt;=J$7+6),"◆",""))</f>
        <v/>
      </c>
      <c r="K9" s="33">
        <f>IF($D9="","",IF(AND(Piano!$D10="Milestone",$D9&gt;=K$7,$D9&lt;=K$7+6),"◆",""))</f>
        <v/>
      </c>
      <c r="L9" s="33">
        <f>IF($D9="","",IF(AND(Piano!$D10="Milestone",$D9&gt;=L$7,$D9&lt;=L$7+6),"◆",""))</f>
        <v/>
      </c>
      <c r="M9" s="33">
        <f>IF($D9="","",IF(AND(Piano!$D10="Milestone",$D9&gt;=M$7,$D9&lt;=M$7+6),"◆",""))</f>
        <v/>
      </c>
      <c r="N9" s="33">
        <f>IF($D9="","",IF(AND(Piano!$D10="Milestone",$D9&gt;=N$7,$D9&lt;=N$7+6),"◆",""))</f>
        <v/>
      </c>
      <c r="O9" s="33">
        <f>IF($D9="","",IF(AND(Piano!$D10="Milestone",$D9&gt;=O$7,$D9&lt;=O$7+6),"◆",""))</f>
        <v/>
      </c>
      <c r="P9" s="33">
        <f>IF($D9="","",IF(AND(Piano!$D10="Milestone",$D9&gt;=P$7,$D9&lt;=P$7+6),"◆",""))</f>
        <v/>
      </c>
      <c r="Q9" s="33">
        <f>IF($D9="","",IF(AND(Piano!$D10="Milestone",$D9&gt;=Q$7,$D9&lt;=Q$7+6),"◆",""))</f>
        <v/>
      </c>
      <c r="R9" s="33">
        <f>IF($D9="","",IF(AND(Piano!$D10="Milestone",$D9&gt;=R$7,$D9&lt;=R$7+6),"◆",""))</f>
        <v/>
      </c>
      <c r="S9" s="33">
        <f>IF($D9="","",IF(AND(Piano!$D10="Milestone",$D9&gt;=S$7,$D9&lt;=S$7+6),"◆",""))</f>
        <v/>
      </c>
      <c r="T9" s="33">
        <f>IF($D9="","",IF(AND(Piano!$D10="Milestone",$D9&gt;=T$7,$D9&lt;=T$7+6),"◆",""))</f>
        <v/>
      </c>
      <c r="U9" s="33">
        <f>IF($D9="","",IF(AND(Piano!$D10="Milestone",$D9&gt;=U$7,$D9&lt;=U$7+6),"◆",""))</f>
        <v/>
      </c>
      <c r="V9" s="33">
        <f>IF($D9="","",IF(AND(Piano!$D10="Milestone",$D9&gt;=V$7,$D9&lt;=V$7+6),"◆",""))</f>
        <v/>
      </c>
      <c r="W9" s="33">
        <f>IF($D9="","",IF(AND(Piano!$D10="Milestone",$D9&gt;=W$7,$D9&lt;=W$7+6),"◆",""))</f>
        <v/>
      </c>
      <c r="X9" s="33">
        <f>IF($D9="","",IF(AND(Piano!$D10="Milestone",$D9&gt;=X$7,$D9&lt;=X$7+6),"◆",""))</f>
        <v/>
      </c>
      <c r="Y9" s="33">
        <f>IF($D9="","",IF(AND(Piano!$D10="Milestone",$D9&gt;=Y$7,$D9&lt;=Y$7+6),"◆",""))</f>
        <v/>
      </c>
      <c r="Z9" s="33">
        <f>IF($D9="","",IF(AND(Piano!$D10="Milestone",$D9&gt;=Z$7,$D9&lt;=Z$7+6),"◆",""))</f>
        <v/>
      </c>
      <c r="AA9" s="33">
        <f>IF($D9="","",IF(AND(Piano!$D10="Milestone",$D9&gt;=AA$7,$D9&lt;=AA$7+6),"◆",""))</f>
        <v/>
      </c>
      <c r="AB9" s="33">
        <f>IF($D9="","",IF(AND(Piano!$D10="Milestone",$D9&gt;=AB$7,$D9&lt;=AB$7+6),"◆",""))</f>
        <v/>
      </c>
      <c r="AC9" s="33">
        <f>IF($D9="","",IF(AND(Piano!$D10="Milestone",$D9&gt;=AC$7,$D9&lt;=AC$7+6),"◆",""))</f>
        <v/>
      </c>
      <c r="AD9" s="33">
        <f>IF($D9="","",IF(AND(Piano!$D10="Milestone",$D9&gt;=AD$7,$D9&lt;=AD$7+6),"◆",""))</f>
        <v/>
      </c>
      <c r="AE9" s="33">
        <f>IF($D9="","",IF(AND(Piano!$D10="Milestone",$D9&gt;=AE$7,$D9&lt;=AE$7+6),"◆",""))</f>
        <v/>
      </c>
      <c r="AF9" s="33">
        <f>IF($D9="","",IF(AND(Piano!$D10="Milestone",$D9&gt;=AF$7,$D9&lt;=AF$7+6),"◆",""))</f>
        <v/>
      </c>
      <c r="AG9" s="33">
        <f>IF($D9="","",IF(AND(Piano!$D10="Milestone",$D9&gt;=AG$7,$D9&lt;=AG$7+6),"◆",""))</f>
        <v/>
      </c>
      <c r="AH9" s="33">
        <f>IF($D9="","",IF(AND(Piano!$D10="Milestone",$D9&gt;=AH$7,$D9&lt;=AH$7+6),"◆",""))</f>
        <v/>
      </c>
      <c r="AI9" s="33">
        <f>IF($D9="","",IF(AND(Piano!$D10="Milestone",$D9&gt;=AI$7,$D9&lt;=AI$7+6),"◆",""))</f>
        <v/>
      </c>
      <c r="AJ9" s="33">
        <f>IF($D9="","",IF(AND(Piano!$D10="Milestone",$D9&gt;=AJ$7,$D9&lt;=AJ$7+6),"◆",""))</f>
        <v/>
      </c>
      <c r="AK9" s="33">
        <f>IF($D9="","",IF(AND(Piano!$D10="Milestone",$D9&gt;=AK$7,$D9&lt;=AK$7+6),"◆",""))</f>
        <v/>
      </c>
    </row>
    <row r="10">
      <c r="A10" s="29">
        <f>IF(Piano!$C11="","",Piano!$A11)</f>
        <v/>
      </c>
      <c r="B10" s="30">
        <f>IF(Piano!$C11="","",Piano!$C11)</f>
        <v/>
      </c>
      <c r="C10" s="30">
        <f>IF(OR(Piano!$C11="",Piano!$E11=""),"",Piano!$E11)</f>
        <v/>
      </c>
      <c r="D10" s="31">
        <f>IF(OR(Piano!$C11="",Piano!$I11="",ISTEXT(Piano!$I11)),"",Piano!$I11)</f>
        <v/>
      </c>
      <c r="E10" s="31">
        <f>IF($D10="","",Piano!$J11)</f>
        <v/>
      </c>
      <c r="F10" s="32">
        <f>IF(OR(Piano!$C11="",Piano!$K11=""),"",Piano!$K11)</f>
        <v/>
      </c>
      <c r="G10" s="30">
        <f>IF(Piano!$C11="","",Piano!$R11)</f>
        <v/>
      </c>
      <c r="H10" s="33">
        <f>IF($D10="","",IF(AND(Piano!$D11="Milestone",$D10&gt;=H$7,$D10&lt;=H$7+6),"◆",""))</f>
        <v/>
      </c>
      <c r="I10" s="33">
        <f>IF($D10="","",IF(AND(Piano!$D11="Milestone",$D10&gt;=I$7,$D10&lt;=I$7+6),"◆",""))</f>
        <v/>
      </c>
      <c r="J10" s="33">
        <f>IF($D10="","",IF(AND(Piano!$D11="Milestone",$D10&gt;=J$7,$D10&lt;=J$7+6),"◆",""))</f>
        <v/>
      </c>
      <c r="K10" s="33">
        <f>IF($D10="","",IF(AND(Piano!$D11="Milestone",$D10&gt;=K$7,$D10&lt;=K$7+6),"◆",""))</f>
        <v/>
      </c>
      <c r="L10" s="33">
        <f>IF($D10="","",IF(AND(Piano!$D11="Milestone",$D10&gt;=L$7,$D10&lt;=L$7+6),"◆",""))</f>
        <v/>
      </c>
      <c r="M10" s="33">
        <f>IF($D10="","",IF(AND(Piano!$D11="Milestone",$D10&gt;=M$7,$D10&lt;=M$7+6),"◆",""))</f>
        <v/>
      </c>
      <c r="N10" s="33">
        <f>IF($D10="","",IF(AND(Piano!$D11="Milestone",$D10&gt;=N$7,$D10&lt;=N$7+6),"◆",""))</f>
        <v/>
      </c>
      <c r="O10" s="33">
        <f>IF($D10="","",IF(AND(Piano!$D11="Milestone",$D10&gt;=O$7,$D10&lt;=O$7+6),"◆",""))</f>
        <v/>
      </c>
      <c r="P10" s="33">
        <f>IF($D10="","",IF(AND(Piano!$D11="Milestone",$D10&gt;=P$7,$D10&lt;=P$7+6),"◆",""))</f>
        <v/>
      </c>
      <c r="Q10" s="33">
        <f>IF($D10="","",IF(AND(Piano!$D11="Milestone",$D10&gt;=Q$7,$D10&lt;=Q$7+6),"◆",""))</f>
        <v/>
      </c>
      <c r="R10" s="33">
        <f>IF($D10="","",IF(AND(Piano!$D11="Milestone",$D10&gt;=R$7,$D10&lt;=R$7+6),"◆",""))</f>
        <v/>
      </c>
      <c r="S10" s="33">
        <f>IF($D10="","",IF(AND(Piano!$D11="Milestone",$D10&gt;=S$7,$D10&lt;=S$7+6),"◆",""))</f>
        <v/>
      </c>
      <c r="T10" s="33">
        <f>IF($D10="","",IF(AND(Piano!$D11="Milestone",$D10&gt;=T$7,$D10&lt;=T$7+6),"◆",""))</f>
        <v/>
      </c>
      <c r="U10" s="33">
        <f>IF($D10="","",IF(AND(Piano!$D11="Milestone",$D10&gt;=U$7,$D10&lt;=U$7+6),"◆",""))</f>
        <v/>
      </c>
      <c r="V10" s="33">
        <f>IF($D10="","",IF(AND(Piano!$D11="Milestone",$D10&gt;=V$7,$D10&lt;=V$7+6),"◆",""))</f>
        <v/>
      </c>
      <c r="W10" s="33">
        <f>IF($D10="","",IF(AND(Piano!$D11="Milestone",$D10&gt;=W$7,$D10&lt;=W$7+6),"◆",""))</f>
        <v/>
      </c>
      <c r="X10" s="33">
        <f>IF($D10="","",IF(AND(Piano!$D11="Milestone",$D10&gt;=X$7,$D10&lt;=X$7+6),"◆",""))</f>
        <v/>
      </c>
      <c r="Y10" s="33">
        <f>IF($D10="","",IF(AND(Piano!$D11="Milestone",$D10&gt;=Y$7,$D10&lt;=Y$7+6),"◆",""))</f>
        <v/>
      </c>
      <c r="Z10" s="33">
        <f>IF($D10="","",IF(AND(Piano!$D11="Milestone",$D10&gt;=Z$7,$D10&lt;=Z$7+6),"◆",""))</f>
        <v/>
      </c>
      <c r="AA10" s="33">
        <f>IF($D10="","",IF(AND(Piano!$D11="Milestone",$D10&gt;=AA$7,$D10&lt;=AA$7+6),"◆",""))</f>
        <v/>
      </c>
      <c r="AB10" s="33">
        <f>IF($D10="","",IF(AND(Piano!$D11="Milestone",$D10&gt;=AB$7,$D10&lt;=AB$7+6),"◆",""))</f>
        <v/>
      </c>
      <c r="AC10" s="33">
        <f>IF($D10="","",IF(AND(Piano!$D11="Milestone",$D10&gt;=AC$7,$D10&lt;=AC$7+6),"◆",""))</f>
        <v/>
      </c>
      <c r="AD10" s="33">
        <f>IF($D10="","",IF(AND(Piano!$D11="Milestone",$D10&gt;=AD$7,$D10&lt;=AD$7+6),"◆",""))</f>
        <v/>
      </c>
      <c r="AE10" s="33">
        <f>IF($D10="","",IF(AND(Piano!$D11="Milestone",$D10&gt;=AE$7,$D10&lt;=AE$7+6),"◆",""))</f>
        <v/>
      </c>
      <c r="AF10" s="33">
        <f>IF($D10="","",IF(AND(Piano!$D11="Milestone",$D10&gt;=AF$7,$D10&lt;=AF$7+6),"◆",""))</f>
        <v/>
      </c>
      <c r="AG10" s="33">
        <f>IF($D10="","",IF(AND(Piano!$D11="Milestone",$D10&gt;=AG$7,$D10&lt;=AG$7+6),"◆",""))</f>
        <v/>
      </c>
      <c r="AH10" s="33">
        <f>IF($D10="","",IF(AND(Piano!$D11="Milestone",$D10&gt;=AH$7,$D10&lt;=AH$7+6),"◆",""))</f>
        <v/>
      </c>
      <c r="AI10" s="33">
        <f>IF($D10="","",IF(AND(Piano!$D11="Milestone",$D10&gt;=AI$7,$D10&lt;=AI$7+6),"◆",""))</f>
        <v/>
      </c>
      <c r="AJ10" s="33">
        <f>IF($D10="","",IF(AND(Piano!$D11="Milestone",$D10&gt;=AJ$7,$D10&lt;=AJ$7+6),"◆",""))</f>
        <v/>
      </c>
      <c r="AK10" s="33">
        <f>IF($D10="","",IF(AND(Piano!$D11="Milestone",$D10&gt;=AK$7,$D10&lt;=AK$7+6),"◆",""))</f>
        <v/>
      </c>
    </row>
    <row r="11">
      <c r="A11" s="29">
        <f>IF(Piano!$C12="","",Piano!$A12)</f>
        <v/>
      </c>
      <c r="B11" s="30">
        <f>IF(Piano!$C12="","",Piano!$C12)</f>
        <v/>
      </c>
      <c r="C11" s="30">
        <f>IF(OR(Piano!$C12="",Piano!$E12=""),"",Piano!$E12)</f>
        <v/>
      </c>
      <c r="D11" s="31">
        <f>IF(OR(Piano!$C12="",Piano!$I12="",ISTEXT(Piano!$I12)),"",Piano!$I12)</f>
        <v/>
      </c>
      <c r="E11" s="31">
        <f>IF($D11="","",Piano!$J12)</f>
        <v/>
      </c>
      <c r="F11" s="32">
        <f>IF(OR(Piano!$C12="",Piano!$K12=""),"",Piano!$K12)</f>
        <v/>
      </c>
      <c r="G11" s="30">
        <f>IF(Piano!$C12="","",Piano!$R12)</f>
        <v/>
      </c>
      <c r="H11" s="33">
        <f>IF($D11="","",IF(AND(Piano!$D12="Milestone",$D11&gt;=H$7,$D11&lt;=H$7+6),"◆",""))</f>
        <v/>
      </c>
      <c r="I11" s="33">
        <f>IF($D11="","",IF(AND(Piano!$D12="Milestone",$D11&gt;=I$7,$D11&lt;=I$7+6),"◆",""))</f>
        <v/>
      </c>
      <c r="J11" s="33">
        <f>IF($D11="","",IF(AND(Piano!$D12="Milestone",$D11&gt;=J$7,$D11&lt;=J$7+6),"◆",""))</f>
        <v/>
      </c>
      <c r="K11" s="33">
        <f>IF($D11="","",IF(AND(Piano!$D12="Milestone",$D11&gt;=K$7,$D11&lt;=K$7+6),"◆",""))</f>
        <v/>
      </c>
      <c r="L11" s="33">
        <f>IF($D11="","",IF(AND(Piano!$D12="Milestone",$D11&gt;=L$7,$D11&lt;=L$7+6),"◆",""))</f>
        <v/>
      </c>
      <c r="M11" s="33">
        <f>IF($D11="","",IF(AND(Piano!$D12="Milestone",$D11&gt;=M$7,$D11&lt;=M$7+6),"◆",""))</f>
        <v/>
      </c>
      <c r="N11" s="33">
        <f>IF($D11="","",IF(AND(Piano!$D12="Milestone",$D11&gt;=N$7,$D11&lt;=N$7+6),"◆",""))</f>
        <v/>
      </c>
      <c r="O11" s="33">
        <f>IF($D11="","",IF(AND(Piano!$D12="Milestone",$D11&gt;=O$7,$D11&lt;=O$7+6),"◆",""))</f>
        <v/>
      </c>
      <c r="P11" s="33">
        <f>IF($D11="","",IF(AND(Piano!$D12="Milestone",$D11&gt;=P$7,$D11&lt;=P$7+6),"◆",""))</f>
        <v/>
      </c>
      <c r="Q11" s="33">
        <f>IF($D11="","",IF(AND(Piano!$D12="Milestone",$D11&gt;=Q$7,$D11&lt;=Q$7+6),"◆",""))</f>
        <v/>
      </c>
      <c r="R11" s="33">
        <f>IF($D11="","",IF(AND(Piano!$D12="Milestone",$D11&gt;=R$7,$D11&lt;=R$7+6),"◆",""))</f>
        <v/>
      </c>
      <c r="S11" s="33">
        <f>IF($D11="","",IF(AND(Piano!$D12="Milestone",$D11&gt;=S$7,$D11&lt;=S$7+6),"◆",""))</f>
        <v/>
      </c>
      <c r="T11" s="33">
        <f>IF($D11="","",IF(AND(Piano!$D12="Milestone",$D11&gt;=T$7,$D11&lt;=T$7+6),"◆",""))</f>
        <v/>
      </c>
      <c r="U11" s="33">
        <f>IF($D11="","",IF(AND(Piano!$D12="Milestone",$D11&gt;=U$7,$D11&lt;=U$7+6),"◆",""))</f>
        <v/>
      </c>
      <c r="V11" s="33">
        <f>IF($D11="","",IF(AND(Piano!$D12="Milestone",$D11&gt;=V$7,$D11&lt;=V$7+6),"◆",""))</f>
        <v/>
      </c>
      <c r="W11" s="33">
        <f>IF($D11="","",IF(AND(Piano!$D12="Milestone",$D11&gt;=W$7,$D11&lt;=W$7+6),"◆",""))</f>
        <v/>
      </c>
      <c r="X11" s="33">
        <f>IF($D11="","",IF(AND(Piano!$D12="Milestone",$D11&gt;=X$7,$D11&lt;=X$7+6),"◆",""))</f>
        <v/>
      </c>
      <c r="Y11" s="33">
        <f>IF($D11="","",IF(AND(Piano!$D12="Milestone",$D11&gt;=Y$7,$D11&lt;=Y$7+6),"◆",""))</f>
        <v/>
      </c>
      <c r="Z11" s="33">
        <f>IF($D11="","",IF(AND(Piano!$D12="Milestone",$D11&gt;=Z$7,$D11&lt;=Z$7+6),"◆",""))</f>
        <v/>
      </c>
      <c r="AA11" s="33">
        <f>IF($D11="","",IF(AND(Piano!$D12="Milestone",$D11&gt;=AA$7,$D11&lt;=AA$7+6),"◆",""))</f>
        <v/>
      </c>
      <c r="AB11" s="33">
        <f>IF($D11="","",IF(AND(Piano!$D12="Milestone",$D11&gt;=AB$7,$D11&lt;=AB$7+6),"◆",""))</f>
        <v/>
      </c>
      <c r="AC11" s="33">
        <f>IF($D11="","",IF(AND(Piano!$D12="Milestone",$D11&gt;=AC$7,$D11&lt;=AC$7+6),"◆",""))</f>
        <v/>
      </c>
      <c r="AD11" s="33">
        <f>IF($D11="","",IF(AND(Piano!$D12="Milestone",$D11&gt;=AD$7,$D11&lt;=AD$7+6),"◆",""))</f>
        <v/>
      </c>
      <c r="AE11" s="33">
        <f>IF($D11="","",IF(AND(Piano!$D12="Milestone",$D11&gt;=AE$7,$D11&lt;=AE$7+6),"◆",""))</f>
        <v/>
      </c>
      <c r="AF11" s="33">
        <f>IF($D11="","",IF(AND(Piano!$D12="Milestone",$D11&gt;=AF$7,$D11&lt;=AF$7+6),"◆",""))</f>
        <v/>
      </c>
      <c r="AG11" s="33">
        <f>IF($D11="","",IF(AND(Piano!$D12="Milestone",$D11&gt;=AG$7,$D11&lt;=AG$7+6),"◆",""))</f>
        <v/>
      </c>
      <c r="AH11" s="33">
        <f>IF($D11="","",IF(AND(Piano!$D12="Milestone",$D11&gt;=AH$7,$D11&lt;=AH$7+6),"◆",""))</f>
        <v/>
      </c>
      <c r="AI11" s="33">
        <f>IF($D11="","",IF(AND(Piano!$D12="Milestone",$D11&gt;=AI$7,$D11&lt;=AI$7+6),"◆",""))</f>
        <v/>
      </c>
      <c r="AJ11" s="33">
        <f>IF($D11="","",IF(AND(Piano!$D12="Milestone",$D11&gt;=AJ$7,$D11&lt;=AJ$7+6),"◆",""))</f>
        <v/>
      </c>
      <c r="AK11" s="33">
        <f>IF($D11="","",IF(AND(Piano!$D12="Milestone",$D11&gt;=AK$7,$D11&lt;=AK$7+6),"◆",""))</f>
        <v/>
      </c>
    </row>
    <row r="12">
      <c r="A12" s="29">
        <f>IF(Piano!$C13="","",Piano!$A13)</f>
        <v/>
      </c>
      <c r="B12" s="30">
        <f>IF(Piano!$C13="","",Piano!$C13)</f>
        <v/>
      </c>
      <c r="C12" s="30">
        <f>IF(OR(Piano!$C13="",Piano!$E13=""),"",Piano!$E13)</f>
        <v/>
      </c>
      <c r="D12" s="31">
        <f>IF(OR(Piano!$C13="",Piano!$I13="",ISTEXT(Piano!$I13)),"",Piano!$I13)</f>
        <v/>
      </c>
      <c r="E12" s="31">
        <f>IF($D12="","",Piano!$J13)</f>
        <v/>
      </c>
      <c r="F12" s="32">
        <f>IF(OR(Piano!$C13="",Piano!$K13=""),"",Piano!$K13)</f>
        <v/>
      </c>
      <c r="G12" s="30">
        <f>IF(Piano!$C13="","",Piano!$R13)</f>
        <v/>
      </c>
      <c r="H12" s="33">
        <f>IF($D12="","",IF(AND(Piano!$D13="Milestone",$D12&gt;=H$7,$D12&lt;=H$7+6),"◆",""))</f>
        <v/>
      </c>
      <c r="I12" s="33">
        <f>IF($D12="","",IF(AND(Piano!$D13="Milestone",$D12&gt;=I$7,$D12&lt;=I$7+6),"◆",""))</f>
        <v/>
      </c>
      <c r="J12" s="33">
        <f>IF($D12="","",IF(AND(Piano!$D13="Milestone",$D12&gt;=J$7,$D12&lt;=J$7+6),"◆",""))</f>
        <v/>
      </c>
      <c r="K12" s="33">
        <f>IF($D12="","",IF(AND(Piano!$D13="Milestone",$D12&gt;=K$7,$D12&lt;=K$7+6),"◆",""))</f>
        <v/>
      </c>
      <c r="L12" s="33">
        <f>IF($D12="","",IF(AND(Piano!$D13="Milestone",$D12&gt;=L$7,$D12&lt;=L$7+6),"◆",""))</f>
        <v/>
      </c>
      <c r="M12" s="33">
        <f>IF($D12="","",IF(AND(Piano!$D13="Milestone",$D12&gt;=M$7,$D12&lt;=M$7+6),"◆",""))</f>
        <v/>
      </c>
      <c r="N12" s="33">
        <f>IF($D12="","",IF(AND(Piano!$D13="Milestone",$D12&gt;=N$7,$D12&lt;=N$7+6),"◆",""))</f>
        <v/>
      </c>
      <c r="O12" s="33">
        <f>IF($D12="","",IF(AND(Piano!$D13="Milestone",$D12&gt;=O$7,$D12&lt;=O$7+6),"◆",""))</f>
        <v/>
      </c>
      <c r="P12" s="33">
        <f>IF($D12="","",IF(AND(Piano!$D13="Milestone",$D12&gt;=P$7,$D12&lt;=P$7+6),"◆",""))</f>
        <v/>
      </c>
      <c r="Q12" s="33">
        <f>IF($D12="","",IF(AND(Piano!$D13="Milestone",$D12&gt;=Q$7,$D12&lt;=Q$7+6),"◆",""))</f>
        <v/>
      </c>
      <c r="R12" s="33">
        <f>IF($D12="","",IF(AND(Piano!$D13="Milestone",$D12&gt;=R$7,$D12&lt;=R$7+6),"◆",""))</f>
        <v/>
      </c>
      <c r="S12" s="33">
        <f>IF($D12="","",IF(AND(Piano!$D13="Milestone",$D12&gt;=S$7,$D12&lt;=S$7+6),"◆",""))</f>
        <v/>
      </c>
      <c r="T12" s="33">
        <f>IF($D12="","",IF(AND(Piano!$D13="Milestone",$D12&gt;=T$7,$D12&lt;=T$7+6),"◆",""))</f>
        <v/>
      </c>
      <c r="U12" s="33">
        <f>IF($D12="","",IF(AND(Piano!$D13="Milestone",$D12&gt;=U$7,$D12&lt;=U$7+6),"◆",""))</f>
        <v/>
      </c>
      <c r="V12" s="33">
        <f>IF($D12="","",IF(AND(Piano!$D13="Milestone",$D12&gt;=V$7,$D12&lt;=V$7+6),"◆",""))</f>
        <v/>
      </c>
      <c r="W12" s="33">
        <f>IF($D12="","",IF(AND(Piano!$D13="Milestone",$D12&gt;=W$7,$D12&lt;=W$7+6),"◆",""))</f>
        <v/>
      </c>
      <c r="X12" s="33">
        <f>IF($D12="","",IF(AND(Piano!$D13="Milestone",$D12&gt;=X$7,$D12&lt;=X$7+6),"◆",""))</f>
        <v/>
      </c>
      <c r="Y12" s="33">
        <f>IF($D12="","",IF(AND(Piano!$D13="Milestone",$D12&gt;=Y$7,$D12&lt;=Y$7+6),"◆",""))</f>
        <v/>
      </c>
      <c r="Z12" s="33">
        <f>IF($D12="","",IF(AND(Piano!$D13="Milestone",$D12&gt;=Z$7,$D12&lt;=Z$7+6),"◆",""))</f>
        <v/>
      </c>
      <c r="AA12" s="33">
        <f>IF($D12="","",IF(AND(Piano!$D13="Milestone",$D12&gt;=AA$7,$D12&lt;=AA$7+6),"◆",""))</f>
        <v/>
      </c>
      <c r="AB12" s="33">
        <f>IF($D12="","",IF(AND(Piano!$D13="Milestone",$D12&gt;=AB$7,$D12&lt;=AB$7+6),"◆",""))</f>
        <v/>
      </c>
      <c r="AC12" s="33">
        <f>IF($D12="","",IF(AND(Piano!$D13="Milestone",$D12&gt;=AC$7,$D12&lt;=AC$7+6),"◆",""))</f>
        <v/>
      </c>
      <c r="AD12" s="33">
        <f>IF($D12="","",IF(AND(Piano!$D13="Milestone",$D12&gt;=AD$7,$D12&lt;=AD$7+6),"◆",""))</f>
        <v/>
      </c>
      <c r="AE12" s="33">
        <f>IF($D12="","",IF(AND(Piano!$D13="Milestone",$D12&gt;=AE$7,$D12&lt;=AE$7+6),"◆",""))</f>
        <v/>
      </c>
      <c r="AF12" s="33">
        <f>IF($D12="","",IF(AND(Piano!$D13="Milestone",$D12&gt;=AF$7,$D12&lt;=AF$7+6),"◆",""))</f>
        <v/>
      </c>
      <c r="AG12" s="33">
        <f>IF($D12="","",IF(AND(Piano!$D13="Milestone",$D12&gt;=AG$7,$D12&lt;=AG$7+6),"◆",""))</f>
        <v/>
      </c>
      <c r="AH12" s="33">
        <f>IF($D12="","",IF(AND(Piano!$D13="Milestone",$D12&gt;=AH$7,$D12&lt;=AH$7+6),"◆",""))</f>
        <v/>
      </c>
      <c r="AI12" s="33">
        <f>IF($D12="","",IF(AND(Piano!$D13="Milestone",$D12&gt;=AI$7,$D12&lt;=AI$7+6),"◆",""))</f>
        <v/>
      </c>
      <c r="AJ12" s="33">
        <f>IF($D12="","",IF(AND(Piano!$D13="Milestone",$D12&gt;=AJ$7,$D12&lt;=AJ$7+6),"◆",""))</f>
        <v/>
      </c>
      <c r="AK12" s="33">
        <f>IF($D12="","",IF(AND(Piano!$D13="Milestone",$D12&gt;=AK$7,$D12&lt;=AK$7+6),"◆",""))</f>
        <v/>
      </c>
    </row>
    <row r="13">
      <c r="A13" s="29">
        <f>IF(Piano!$C14="","",Piano!$A14)</f>
        <v/>
      </c>
      <c r="B13" s="30">
        <f>IF(Piano!$C14="","",Piano!$C14)</f>
        <v/>
      </c>
      <c r="C13" s="30">
        <f>IF(OR(Piano!$C14="",Piano!$E14=""),"",Piano!$E14)</f>
        <v/>
      </c>
      <c r="D13" s="31">
        <f>IF(OR(Piano!$C14="",Piano!$I14="",ISTEXT(Piano!$I14)),"",Piano!$I14)</f>
        <v/>
      </c>
      <c r="E13" s="31">
        <f>IF($D13="","",Piano!$J14)</f>
        <v/>
      </c>
      <c r="F13" s="32">
        <f>IF(OR(Piano!$C14="",Piano!$K14=""),"",Piano!$K14)</f>
        <v/>
      </c>
      <c r="G13" s="30">
        <f>IF(Piano!$C14="","",Piano!$R14)</f>
        <v/>
      </c>
      <c r="H13" s="33">
        <f>IF($D13="","",IF(AND(Piano!$D14="Milestone",$D13&gt;=H$7,$D13&lt;=H$7+6),"◆",""))</f>
        <v/>
      </c>
      <c r="I13" s="33">
        <f>IF($D13="","",IF(AND(Piano!$D14="Milestone",$D13&gt;=I$7,$D13&lt;=I$7+6),"◆",""))</f>
        <v/>
      </c>
      <c r="J13" s="33">
        <f>IF($D13="","",IF(AND(Piano!$D14="Milestone",$D13&gt;=J$7,$D13&lt;=J$7+6),"◆",""))</f>
        <v/>
      </c>
      <c r="K13" s="33">
        <f>IF($D13="","",IF(AND(Piano!$D14="Milestone",$D13&gt;=K$7,$D13&lt;=K$7+6),"◆",""))</f>
        <v/>
      </c>
      <c r="L13" s="33">
        <f>IF($D13="","",IF(AND(Piano!$D14="Milestone",$D13&gt;=L$7,$D13&lt;=L$7+6),"◆",""))</f>
        <v/>
      </c>
      <c r="M13" s="33">
        <f>IF($D13="","",IF(AND(Piano!$D14="Milestone",$D13&gt;=M$7,$D13&lt;=M$7+6),"◆",""))</f>
        <v/>
      </c>
      <c r="N13" s="33">
        <f>IF($D13="","",IF(AND(Piano!$D14="Milestone",$D13&gt;=N$7,$D13&lt;=N$7+6),"◆",""))</f>
        <v/>
      </c>
      <c r="O13" s="33">
        <f>IF($D13="","",IF(AND(Piano!$D14="Milestone",$D13&gt;=O$7,$D13&lt;=O$7+6),"◆",""))</f>
        <v/>
      </c>
      <c r="P13" s="33">
        <f>IF($D13="","",IF(AND(Piano!$D14="Milestone",$D13&gt;=P$7,$D13&lt;=P$7+6),"◆",""))</f>
        <v/>
      </c>
      <c r="Q13" s="33">
        <f>IF($D13="","",IF(AND(Piano!$D14="Milestone",$D13&gt;=Q$7,$D13&lt;=Q$7+6),"◆",""))</f>
        <v/>
      </c>
      <c r="R13" s="33">
        <f>IF($D13="","",IF(AND(Piano!$D14="Milestone",$D13&gt;=R$7,$D13&lt;=R$7+6),"◆",""))</f>
        <v/>
      </c>
      <c r="S13" s="33">
        <f>IF($D13="","",IF(AND(Piano!$D14="Milestone",$D13&gt;=S$7,$D13&lt;=S$7+6),"◆",""))</f>
        <v/>
      </c>
      <c r="T13" s="33">
        <f>IF($D13="","",IF(AND(Piano!$D14="Milestone",$D13&gt;=T$7,$D13&lt;=T$7+6),"◆",""))</f>
        <v/>
      </c>
      <c r="U13" s="33">
        <f>IF($D13="","",IF(AND(Piano!$D14="Milestone",$D13&gt;=U$7,$D13&lt;=U$7+6),"◆",""))</f>
        <v/>
      </c>
      <c r="V13" s="33">
        <f>IF($D13="","",IF(AND(Piano!$D14="Milestone",$D13&gt;=V$7,$D13&lt;=V$7+6),"◆",""))</f>
        <v/>
      </c>
      <c r="W13" s="33">
        <f>IF($D13="","",IF(AND(Piano!$D14="Milestone",$D13&gt;=W$7,$D13&lt;=W$7+6),"◆",""))</f>
        <v/>
      </c>
      <c r="X13" s="33">
        <f>IF($D13="","",IF(AND(Piano!$D14="Milestone",$D13&gt;=X$7,$D13&lt;=X$7+6),"◆",""))</f>
        <v/>
      </c>
      <c r="Y13" s="33">
        <f>IF($D13="","",IF(AND(Piano!$D14="Milestone",$D13&gt;=Y$7,$D13&lt;=Y$7+6),"◆",""))</f>
        <v/>
      </c>
      <c r="Z13" s="33">
        <f>IF($D13="","",IF(AND(Piano!$D14="Milestone",$D13&gt;=Z$7,$D13&lt;=Z$7+6),"◆",""))</f>
        <v/>
      </c>
      <c r="AA13" s="33">
        <f>IF($D13="","",IF(AND(Piano!$D14="Milestone",$D13&gt;=AA$7,$D13&lt;=AA$7+6),"◆",""))</f>
        <v/>
      </c>
      <c r="AB13" s="33">
        <f>IF($D13="","",IF(AND(Piano!$D14="Milestone",$D13&gt;=AB$7,$D13&lt;=AB$7+6),"◆",""))</f>
        <v/>
      </c>
      <c r="AC13" s="33">
        <f>IF($D13="","",IF(AND(Piano!$D14="Milestone",$D13&gt;=AC$7,$D13&lt;=AC$7+6),"◆",""))</f>
        <v/>
      </c>
      <c r="AD13" s="33">
        <f>IF($D13="","",IF(AND(Piano!$D14="Milestone",$D13&gt;=AD$7,$D13&lt;=AD$7+6),"◆",""))</f>
        <v/>
      </c>
      <c r="AE13" s="33">
        <f>IF($D13="","",IF(AND(Piano!$D14="Milestone",$D13&gt;=AE$7,$D13&lt;=AE$7+6),"◆",""))</f>
        <v/>
      </c>
      <c r="AF13" s="33">
        <f>IF($D13="","",IF(AND(Piano!$D14="Milestone",$D13&gt;=AF$7,$D13&lt;=AF$7+6),"◆",""))</f>
        <v/>
      </c>
      <c r="AG13" s="33">
        <f>IF($D13="","",IF(AND(Piano!$D14="Milestone",$D13&gt;=AG$7,$D13&lt;=AG$7+6),"◆",""))</f>
        <v/>
      </c>
      <c r="AH13" s="33">
        <f>IF($D13="","",IF(AND(Piano!$D14="Milestone",$D13&gt;=AH$7,$D13&lt;=AH$7+6),"◆",""))</f>
        <v/>
      </c>
      <c r="AI13" s="33">
        <f>IF($D13="","",IF(AND(Piano!$D14="Milestone",$D13&gt;=AI$7,$D13&lt;=AI$7+6),"◆",""))</f>
        <v/>
      </c>
      <c r="AJ13" s="33">
        <f>IF($D13="","",IF(AND(Piano!$D14="Milestone",$D13&gt;=AJ$7,$D13&lt;=AJ$7+6),"◆",""))</f>
        <v/>
      </c>
      <c r="AK13" s="33">
        <f>IF($D13="","",IF(AND(Piano!$D14="Milestone",$D13&gt;=AK$7,$D13&lt;=AK$7+6),"◆",""))</f>
        <v/>
      </c>
    </row>
    <row r="14">
      <c r="A14" s="29">
        <f>IF(Piano!$C15="","",Piano!$A15)</f>
        <v/>
      </c>
      <c r="B14" s="30">
        <f>IF(Piano!$C15="","",Piano!$C15)</f>
        <v/>
      </c>
      <c r="C14" s="30">
        <f>IF(OR(Piano!$C15="",Piano!$E15=""),"",Piano!$E15)</f>
        <v/>
      </c>
      <c r="D14" s="31">
        <f>IF(OR(Piano!$C15="",Piano!$I15="",ISTEXT(Piano!$I15)),"",Piano!$I15)</f>
        <v/>
      </c>
      <c r="E14" s="31">
        <f>IF($D14="","",Piano!$J15)</f>
        <v/>
      </c>
      <c r="F14" s="32">
        <f>IF(OR(Piano!$C15="",Piano!$K15=""),"",Piano!$K15)</f>
        <v/>
      </c>
      <c r="G14" s="30">
        <f>IF(Piano!$C15="","",Piano!$R15)</f>
        <v/>
      </c>
      <c r="H14" s="33">
        <f>IF($D14="","",IF(AND(Piano!$D15="Milestone",$D14&gt;=H$7,$D14&lt;=H$7+6),"◆",""))</f>
        <v/>
      </c>
      <c r="I14" s="33">
        <f>IF($D14="","",IF(AND(Piano!$D15="Milestone",$D14&gt;=I$7,$D14&lt;=I$7+6),"◆",""))</f>
        <v/>
      </c>
      <c r="J14" s="33">
        <f>IF($D14="","",IF(AND(Piano!$D15="Milestone",$D14&gt;=J$7,$D14&lt;=J$7+6),"◆",""))</f>
        <v/>
      </c>
      <c r="K14" s="33">
        <f>IF($D14="","",IF(AND(Piano!$D15="Milestone",$D14&gt;=K$7,$D14&lt;=K$7+6),"◆",""))</f>
        <v/>
      </c>
      <c r="L14" s="33">
        <f>IF($D14="","",IF(AND(Piano!$D15="Milestone",$D14&gt;=L$7,$D14&lt;=L$7+6),"◆",""))</f>
        <v/>
      </c>
      <c r="M14" s="33">
        <f>IF($D14="","",IF(AND(Piano!$D15="Milestone",$D14&gt;=M$7,$D14&lt;=M$7+6),"◆",""))</f>
        <v/>
      </c>
      <c r="N14" s="33">
        <f>IF($D14="","",IF(AND(Piano!$D15="Milestone",$D14&gt;=N$7,$D14&lt;=N$7+6),"◆",""))</f>
        <v/>
      </c>
      <c r="O14" s="33">
        <f>IF($D14="","",IF(AND(Piano!$D15="Milestone",$D14&gt;=O$7,$D14&lt;=O$7+6),"◆",""))</f>
        <v/>
      </c>
      <c r="P14" s="33">
        <f>IF($D14="","",IF(AND(Piano!$D15="Milestone",$D14&gt;=P$7,$D14&lt;=P$7+6),"◆",""))</f>
        <v/>
      </c>
      <c r="Q14" s="33">
        <f>IF($D14="","",IF(AND(Piano!$D15="Milestone",$D14&gt;=Q$7,$D14&lt;=Q$7+6),"◆",""))</f>
        <v/>
      </c>
      <c r="R14" s="33">
        <f>IF($D14="","",IF(AND(Piano!$D15="Milestone",$D14&gt;=R$7,$D14&lt;=R$7+6),"◆",""))</f>
        <v/>
      </c>
      <c r="S14" s="33">
        <f>IF($D14="","",IF(AND(Piano!$D15="Milestone",$D14&gt;=S$7,$D14&lt;=S$7+6),"◆",""))</f>
        <v/>
      </c>
      <c r="T14" s="33">
        <f>IF($D14="","",IF(AND(Piano!$D15="Milestone",$D14&gt;=T$7,$D14&lt;=T$7+6),"◆",""))</f>
        <v/>
      </c>
      <c r="U14" s="33">
        <f>IF($D14="","",IF(AND(Piano!$D15="Milestone",$D14&gt;=U$7,$D14&lt;=U$7+6),"◆",""))</f>
        <v/>
      </c>
      <c r="V14" s="33">
        <f>IF($D14="","",IF(AND(Piano!$D15="Milestone",$D14&gt;=V$7,$D14&lt;=V$7+6),"◆",""))</f>
        <v/>
      </c>
      <c r="W14" s="33">
        <f>IF($D14="","",IF(AND(Piano!$D15="Milestone",$D14&gt;=W$7,$D14&lt;=W$7+6),"◆",""))</f>
        <v/>
      </c>
      <c r="X14" s="33">
        <f>IF($D14="","",IF(AND(Piano!$D15="Milestone",$D14&gt;=X$7,$D14&lt;=X$7+6),"◆",""))</f>
        <v/>
      </c>
      <c r="Y14" s="33">
        <f>IF($D14="","",IF(AND(Piano!$D15="Milestone",$D14&gt;=Y$7,$D14&lt;=Y$7+6),"◆",""))</f>
        <v/>
      </c>
      <c r="Z14" s="33">
        <f>IF($D14="","",IF(AND(Piano!$D15="Milestone",$D14&gt;=Z$7,$D14&lt;=Z$7+6),"◆",""))</f>
        <v/>
      </c>
      <c r="AA14" s="33">
        <f>IF($D14="","",IF(AND(Piano!$D15="Milestone",$D14&gt;=AA$7,$D14&lt;=AA$7+6),"◆",""))</f>
        <v/>
      </c>
      <c r="AB14" s="33">
        <f>IF($D14="","",IF(AND(Piano!$D15="Milestone",$D14&gt;=AB$7,$D14&lt;=AB$7+6),"◆",""))</f>
        <v/>
      </c>
      <c r="AC14" s="33">
        <f>IF($D14="","",IF(AND(Piano!$D15="Milestone",$D14&gt;=AC$7,$D14&lt;=AC$7+6),"◆",""))</f>
        <v/>
      </c>
      <c r="AD14" s="33">
        <f>IF($D14="","",IF(AND(Piano!$D15="Milestone",$D14&gt;=AD$7,$D14&lt;=AD$7+6),"◆",""))</f>
        <v/>
      </c>
      <c r="AE14" s="33">
        <f>IF($D14="","",IF(AND(Piano!$D15="Milestone",$D14&gt;=AE$7,$D14&lt;=AE$7+6),"◆",""))</f>
        <v/>
      </c>
      <c r="AF14" s="33">
        <f>IF($D14="","",IF(AND(Piano!$D15="Milestone",$D14&gt;=AF$7,$D14&lt;=AF$7+6),"◆",""))</f>
        <v/>
      </c>
      <c r="AG14" s="33">
        <f>IF($D14="","",IF(AND(Piano!$D15="Milestone",$D14&gt;=AG$7,$D14&lt;=AG$7+6),"◆",""))</f>
        <v/>
      </c>
      <c r="AH14" s="33">
        <f>IF($D14="","",IF(AND(Piano!$D15="Milestone",$D14&gt;=AH$7,$D14&lt;=AH$7+6),"◆",""))</f>
        <v/>
      </c>
      <c r="AI14" s="33">
        <f>IF($D14="","",IF(AND(Piano!$D15="Milestone",$D14&gt;=AI$7,$D14&lt;=AI$7+6),"◆",""))</f>
        <v/>
      </c>
      <c r="AJ14" s="33">
        <f>IF($D14="","",IF(AND(Piano!$D15="Milestone",$D14&gt;=AJ$7,$D14&lt;=AJ$7+6),"◆",""))</f>
        <v/>
      </c>
      <c r="AK14" s="33">
        <f>IF($D14="","",IF(AND(Piano!$D15="Milestone",$D14&gt;=AK$7,$D14&lt;=AK$7+6),"◆",""))</f>
        <v/>
      </c>
    </row>
    <row r="15">
      <c r="A15" s="29">
        <f>IF(Piano!$C16="","",Piano!$A16)</f>
        <v/>
      </c>
      <c r="B15" s="30">
        <f>IF(Piano!$C16="","",Piano!$C16)</f>
        <v/>
      </c>
      <c r="C15" s="30">
        <f>IF(OR(Piano!$C16="",Piano!$E16=""),"",Piano!$E16)</f>
        <v/>
      </c>
      <c r="D15" s="31">
        <f>IF(OR(Piano!$C16="",Piano!$I16="",ISTEXT(Piano!$I16)),"",Piano!$I16)</f>
        <v/>
      </c>
      <c r="E15" s="31">
        <f>IF($D15="","",Piano!$J16)</f>
        <v/>
      </c>
      <c r="F15" s="32">
        <f>IF(OR(Piano!$C16="",Piano!$K16=""),"",Piano!$K16)</f>
        <v/>
      </c>
      <c r="G15" s="30">
        <f>IF(Piano!$C16="","",Piano!$R16)</f>
        <v/>
      </c>
      <c r="H15" s="33">
        <f>IF($D15="","",IF(AND(Piano!$D16="Milestone",$D15&gt;=H$7,$D15&lt;=H$7+6),"◆",""))</f>
        <v/>
      </c>
      <c r="I15" s="33">
        <f>IF($D15="","",IF(AND(Piano!$D16="Milestone",$D15&gt;=I$7,$D15&lt;=I$7+6),"◆",""))</f>
        <v/>
      </c>
      <c r="J15" s="33">
        <f>IF($D15="","",IF(AND(Piano!$D16="Milestone",$D15&gt;=J$7,$D15&lt;=J$7+6),"◆",""))</f>
        <v/>
      </c>
      <c r="K15" s="33">
        <f>IF($D15="","",IF(AND(Piano!$D16="Milestone",$D15&gt;=K$7,$D15&lt;=K$7+6),"◆",""))</f>
        <v/>
      </c>
      <c r="L15" s="33">
        <f>IF($D15="","",IF(AND(Piano!$D16="Milestone",$D15&gt;=L$7,$D15&lt;=L$7+6),"◆",""))</f>
        <v/>
      </c>
      <c r="M15" s="33">
        <f>IF($D15="","",IF(AND(Piano!$D16="Milestone",$D15&gt;=M$7,$D15&lt;=M$7+6),"◆",""))</f>
        <v/>
      </c>
      <c r="N15" s="33">
        <f>IF($D15="","",IF(AND(Piano!$D16="Milestone",$D15&gt;=N$7,$D15&lt;=N$7+6),"◆",""))</f>
        <v/>
      </c>
      <c r="O15" s="33">
        <f>IF($D15="","",IF(AND(Piano!$D16="Milestone",$D15&gt;=O$7,$D15&lt;=O$7+6),"◆",""))</f>
        <v/>
      </c>
      <c r="P15" s="33">
        <f>IF($D15="","",IF(AND(Piano!$D16="Milestone",$D15&gt;=P$7,$D15&lt;=P$7+6),"◆",""))</f>
        <v/>
      </c>
      <c r="Q15" s="33">
        <f>IF($D15="","",IF(AND(Piano!$D16="Milestone",$D15&gt;=Q$7,$D15&lt;=Q$7+6),"◆",""))</f>
        <v/>
      </c>
      <c r="R15" s="33">
        <f>IF($D15="","",IF(AND(Piano!$D16="Milestone",$D15&gt;=R$7,$D15&lt;=R$7+6),"◆",""))</f>
        <v/>
      </c>
      <c r="S15" s="33">
        <f>IF($D15="","",IF(AND(Piano!$D16="Milestone",$D15&gt;=S$7,$D15&lt;=S$7+6),"◆",""))</f>
        <v/>
      </c>
      <c r="T15" s="33">
        <f>IF($D15="","",IF(AND(Piano!$D16="Milestone",$D15&gt;=T$7,$D15&lt;=T$7+6),"◆",""))</f>
        <v/>
      </c>
      <c r="U15" s="33">
        <f>IF($D15="","",IF(AND(Piano!$D16="Milestone",$D15&gt;=U$7,$D15&lt;=U$7+6),"◆",""))</f>
        <v/>
      </c>
      <c r="V15" s="33">
        <f>IF($D15="","",IF(AND(Piano!$D16="Milestone",$D15&gt;=V$7,$D15&lt;=V$7+6),"◆",""))</f>
        <v/>
      </c>
      <c r="W15" s="33">
        <f>IF($D15="","",IF(AND(Piano!$D16="Milestone",$D15&gt;=W$7,$D15&lt;=W$7+6),"◆",""))</f>
        <v/>
      </c>
      <c r="X15" s="33">
        <f>IF($D15="","",IF(AND(Piano!$D16="Milestone",$D15&gt;=X$7,$D15&lt;=X$7+6),"◆",""))</f>
        <v/>
      </c>
      <c r="Y15" s="33">
        <f>IF($D15="","",IF(AND(Piano!$D16="Milestone",$D15&gt;=Y$7,$D15&lt;=Y$7+6),"◆",""))</f>
        <v/>
      </c>
      <c r="Z15" s="33">
        <f>IF($D15="","",IF(AND(Piano!$D16="Milestone",$D15&gt;=Z$7,$D15&lt;=Z$7+6),"◆",""))</f>
        <v/>
      </c>
      <c r="AA15" s="33">
        <f>IF($D15="","",IF(AND(Piano!$D16="Milestone",$D15&gt;=AA$7,$D15&lt;=AA$7+6),"◆",""))</f>
        <v/>
      </c>
      <c r="AB15" s="33">
        <f>IF($D15="","",IF(AND(Piano!$D16="Milestone",$D15&gt;=AB$7,$D15&lt;=AB$7+6),"◆",""))</f>
        <v/>
      </c>
      <c r="AC15" s="33">
        <f>IF($D15="","",IF(AND(Piano!$D16="Milestone",$D15&gt;=AC$7,$D15&lt;=AC$7+6),"◆",""))</f>
        <v/>
      </c>
      <c r="AD15" s="33">
        <f>IF($D15="","",IF(AND(Piano!$D16="Milestone",$D15&gt;=AD$7,$D15&lt;=AD$7+6),"◆",""))</f>
        <v/>
      </c>
      <c r="AE15" s="33">
        <f>IF($D15="","",IF(AND(Piano!$D16="Milestone",$D15&gt;=AE$7,$D15&lt;=AE$7+6),"◆",""))</f>
        <v/>
      </c>
      <c r="AF15" s="33">
        <f>IF($D15="","",IF(AND(Piano!$D16="Milestone",$D15&gt;=AF$7,$D15&lt;=AF$7+6),"◆",""))</f>
        <v/>
      </c>
      <c r="AG15" s="33">
        <f>IF($D15="","",IF(AND(Piano!$D16="Milestone",$D15&gt;=AG$7,$D15&lt;=AG$7+6),"◆",""))</f>
        <v/>
      </c>
      <c r="AH15" s="33">
        <f>IF($D15="","",IF(AND(Piano!$D16="Milestone",$D15&gt;=AH$7,$D15&lt;=AH$7+6),"◆",""))</f>
        <v/>
      </c>
      <c r="AI15" s="33">
        <f>IF($D15="","",IF(AND(Piano!$D16="Milestone",$D15&gt;=AI$7,$D15&lt;=AI$7+6),"◆",""))</f>
        <v/>
      </c>
      <c r="AJ15" s="33">
        <f>IF($D15="","",IF(AND(Piano!$D16="Milestone",$D15&gt;=AJ$7,$D15&lt;=AJ$7+6),"◆",""))</f>
        <v/>
      </c>
      <c r="AK15" s="33">
        <f>IF($D15="","",IF(AND(Piano!$D16="Milestone",$D15&gt;=AK$7,$D15&lt;=AK$7+6),"◆",""))</f>
        <v/>
      </c>
    </row>
    <row r="16">
      <c r="A16" s="29">
        <f>IF(Piano!$C17="","",Piano!$A17)</f>
        <v/>
      </c>
      <c r="B16" s="30">
        <f>IF(Piano!$C17="","",Piano!$C17)</f>
        <v/>
      </c>
      <c r="C16" s="30">
        <f>IF(OR(Piano!$C17="",Piano!$E17=""),"",Piano!$E17)</f>
        <v/>
      </c>
      <c r="D16" s="31">
        <f>IF(OR(Piano!$C17="",Piano!$I17="",ISTEXT(Piano!$I17)),"",Piano!$I17)</f>
        <v/>
      </c>
      <c r="E16" s="31">
        <f>IF($D16="","",Piano!$J17)</f>
        <v/>
      </c>
      <c r="F16" s="32">
        <f>IF(OR(Piano!$C17="",Piano!$K17=""),"",Piano!$K17)</f>
        <v/>
      </c>
      <c r="G16" s="30">
        <f>IF(Piano!$C17="","",Piano!$R17)</f>
        <v/>
      </c>
      <c r="H16" s="33">
        <f>IF($D16="","",IF(AND(Piano!$D17="Milestone",$D16&gt;=H$7,$D16&lt;=H$7+6),"◆",""))</f>
        <v/>
      </c>
      <c r="I16" s="33">
        <f>IF($D16="","",IF(AND(Piano!$D17="Milestone",$D16&gt;=I$7,$D16&lt;=I$7+6),"◆",""))</f>
        <v/>
      </c>
      <c r="J16" s="33">
        <f>IF($D16="","",IF(AND(Piano!$D17="Milestone",$D16&gt;=J$7,$D16&lt;=J$7+6),"◆",""))</f>
        <v/>
      </c>
      <c r="K16" s="33">
        <f>IF($D16="","",IF(AND(Piano!$D17="Milestone",$D16&gt;=K$7,$D16&lt;=K$7+6),"◆",""))</f>
        <v/>
      </c>
      <c r="L16" s="33">
        <f>IF($D16="","",IF(AND(Piano!$D17="Milestone",$D16&gt;=L$7,$D16&lt;=L$7+6),"◆",""))</f>
        <v/>
      </c>
      <c r="M16" s="33">
        <f>IF($D16="","",IF(AND(Piano!$D17="Milestone",$D16&gt;=M$7,$D16&lt;=M$7+6),"◆",""))</f>
        <v/>
      </c>
      <c r="N16" s="33">
        <f>IF($D16="","",IF(AND(Piano!$D17="Milestone",$D16&gt;=N$7,$D16&lt;=N$7+6),"◆",""))</f>
        <v/>
      </c>
      <c r="O16" s="33">
        <f>IF($D16="","",IF(AND(Piano!$D17="Milestone",$D16&gt;=O$7,$D16&lt;=O$7+6),"◆",""))</f>
        <v/>
      </c>
      <c r="P16" s="33">
        <f>IF($D16="","",IF(AND(Piano!$D17="Milestone",$D16&gt;=P$7,$D16&lt;=P$7+6),"◆",""))</f>
        <v/>
      </c>
      <c r="Q16" s="33">
        <f>IF($D16="","",IF(AND(Piano!$D17="Milestone",$D16&gt;=Q$7,$D16&lt;=Q$7+6),"◆",""))</f>
        <v/>
      </c>
      <c r="R16" s="33">
        <f>IF($D16="","",IF(AND(Piano!$D17="Milestone",$D16&gt;=R$7,$D16&lt;=R$7+6),"◆",""))</f>
        <v/>
      </c>
      <c r="S16" s="33">
        <f>IF($D16="","",IF(AND(Piano!$D17="Milestone",$D16&gt;=S$7,$D16&lt;=S$7+6),"◆",""))</f>
        <v/>
      </c>
      <c r="T16" s="33">
        <f>IF($D16="","",IF(AND(Piano!$D17="Milestone",$D16&gt;=T$7,$D16&lt;=T$7+6),"◆",""))</f>
        <v/>
      </c>
      <c r="U16" s="33">
        <f>IF($D16="","",IF(AND(Piano!$D17="Milestone",$D16&gt;=U$7,$D16&lt;=U$7+6),"◆",""))</f>
        <v/>
      </c>
      <c r="V16" s="33">
        <f>IF($D16="","",IF(AND(Piano!$D17="Milestone",$D16&gt;=V$7,$D16&lt;=V$7+6),"◆",""))</f>
        <v/>
      </c>
      <c r="W16" s="33">
        <f>IF($D16="","",IF(AND(Piano!$D17="Milestone",$D16&gt;=W$7,$D16&lt;=W$7+6),"◆",""))</f>
        <v/>
      </c>
      <c r="X16" s="33">
        <f>IF($D16="","",IF(AND(Piano!$D17="Milestone",$D16&gt;=X$7,$D16&lt;=X$7+6),"◆",""))</f>
        <v/>
      </c>
      <c r="Y16" s="33">
        <f>IF($D16="","",IF(AND(Piano!$D17="Milestone",$D16&gt;=Y$7,$D16&lt;=Y$7+6),"◆",""))</f>
        <v/>
      </c>
      <c r="Z16" s="33">
        <f>IF($D16="","",IF(AND(Piano!$D17="Milestone",$D16&gt;=Z$7,$D16&lt;=Z$7+6),"◆",""))</f>
        <v/>
      </c>
      <c r="AA16" s="33">
        <f>IF($D16="","",IF(AND(Piano!$D17="Milestone",$D16&gt;=AA$7,$D16&lt;=AA$7+6),"◆",""))</f>
        <v/>
      </c>
      <c r="AB16" s="33">
        <f>IF($D16="","",IF(AND(Piano!$D17="Milestone",$D16&gt;=AB$7,$D16&lt;=AB$7+6),"◆",""))</f>
        <v/>
      </c>
      <c r="AC16" s="33">
        <f>IF($D16="","",IF(AND(Piano!$D17="Milestone",$D16&gt;=AC$7,$D16&lt;=AC$7+6),"◆",""))</f>
        <v/>
      </c>
      <c r="AD16" s="33">
        <f>IF($D16="","",IF(AND(Piano!$D17="Milestone",$D16&gt;=AD$7,$D16&lt;=AD$7+6),"◆",""))</f>
        <v/>
      </c>
      <c r="AE16" s="33">
        <f>IF($D16="","",IF(AND(Piano!$D17="Milestone",$D16&gt;=AE$7,$D16&lt;=AE$7+6),"◆",""))</f>
        <v/>
      </c>
      <c r="AF16" s="33">
        <f>IF($D16="","",IF(AND(Piano!$D17="Milestone",$D16&gt;=AF$7,$D16&lt;=AF$7+6),"◆",""))</f>
        <v/>
      </c>
      <c r="AG16" s="33">
        <f>IF($D16="","",IF(AND(Piano!$D17="Milestone",$D16&gt;=AG$7,$D16&lt;=AG$7+6),"◆",""))</f>
        <v/>
      </c>
      <c r="AH16" s="33">
        <f>IF($D16="","",IF(AND(Piano!$D17="Milestone",$D16&gt;=AH$7,$D16&lt;=AH$7+6),"◆",""))</f>
        <v/>
      </c>
      <c r="AI16" s="33">
        <f>IF($D16="","",IF(AND(Piano!$D17="Milestone",$D16&gt;=AI$7,$D16&lt;=AI$7+6),"◆",""))</f>
        <v/>
      </c>
      <c r="AJ16" s="33">
        <f>IF($D16="","",IF(AND(Piano!$D17="Milestone",$D16&gt;=AJ$7,$D16&lt;=AJ$7+6),"◆",""))</f>
        <v/>
      </c>
      <c r="AK16" s="33">
        <f>IF($D16="","",IF(AND(Piano!$D17="Milestone",$D16&gt;=AK$7,$D16&lt;=AK$7+6),"◆",""))</f>
        <v/>
      </c>
    </row>
    <row r="17">
      <c r="A17" s="29">
        <f>IF(Piano!$C18="","",Piano!$A18)</f>
        <v/>
      </c>
      <c r="B17" s="30">
        <f>IF(Piano!$C18="","",Piano!$C18)</f>
        <v/>
      </c>
      <c r="C17" s="30">
        <f>IF(OR(Piano!$C18="",Piano!$E18=""),"",Piano!$E18)</f>
        <v/>
      </c>
      <c r="D17" s="31">
        <f>IF(OR(Piano!$C18="",Piano!$I18="",ISTEXT(Piano!$I18)),"",Piano!$I18)</f>
        <v/>
      </c>
      <c r="E17" s="31">
        <f>IF($D17="","",Piano!$J18)</f>
        <v/>
      </c>
      <c r="F17" s="32">
        <f>IF(OR(Piano!$C18="",Piano!$K18=""),"",Piano!$K18)</f>
        <v/>
      </c>
      <c r="G17" s="30">
        <f>IF(Piano!$C18="","",Piano!$R18)</f>
        <v/>
      </c>
      <c r="H17" s="33">
        <f>IF($D17="","",IF(AND(Piano!$D18="Milestone",$D17&gt;=H$7,$D17&lt;=H$7+6),"◆",""))</f>
        <v/>
      </c>
      <c r="I17" s="33">
        <f>IF($D17="","",IF(AND(Piano!$D18="Milestone",$D17&gt;=I$7,$D17&lt;=I$7+6),"◆",""))</f>
        <v/>
      </c>
      <c r="J17" s="33">
        <f>IF($D17="","",IF(AND(Piano!$D18="Milestone",$D17&gt;=J$7,$D17&lt;=J$7+6),"◆",""))</f>
        <v/>
      </c>
      <c r="K17" s="33">
        <f>IF($D17="","",IF(AND(Piano!$D18="Milestone",$D17&gt;=K$7,$D17&lt;=K$7+6),"◆",""))</f>
        <v/>
      </c>
      <c r="L17" s="33">
        <f>IF($D17="","",IF(AND(Piano!$D18="Milestone",$D17&gt;=L$7,$D17&lt;=L$7+6),"◆",""))</f>
        <v/>
      </c>
      <c r="M17" s="33">
        <f>IF($D17="","",IF(AND(Piano!$D18="Milestone",$D17&gt;=M$7,$D17&lt;=M$7+6),"◆",""))</f>
        <v/>
      </c>
      <c r="N17" s="33">
        <f>IF($D17="","",IF(AND(Piano!$D18="Milestone",$D17&gt;=N$7,$D17&lt;=N$7+6),"◆",""))</f>
        <v/>
      </c>
      <c r="O17" s="33">
        <f>IF($D17="","",IF(AND(Piano!$D18="Milestone",$D17&gt;=O$7,$D17&lt;=O$7+6),"◆",""))</f>
        <v/>
      </c>
      <c r="P17" s="33">
        <f>IF($D17="","",IF(AND(Piano!$D18="Milestone",$D17&gt;=P$7,$D17&lt;=P$7+6),"◆",""))</f>
        <v/>
      </c>
      <c r="Q17" s="33">
        <f>IF($D17="","",IF(AND(Piano!$D18="Milestone",$D17&gt;=Q$7,$D17&lt;=Q$7+6),"◆",""))</f>
        <v/>
      </c>
      <c r="R17" s="33">
        <f>IF($D17="","",IF(AND(Piano!$D18="Milestone",$D17&gt;=R$7,$D17&lt;=R$7+6),"◆",""))</f>
        <v/>
      </c>
      <c r="S17" s="33">
        <f>IF($D17="","",IF(AND(Piano!$D18="Milestone",$D17&gt;=S$7,$D17&lt;=S$7+6),"◆",""))</f>
        <v/>
      </c>
      <c r="T17" s="33">
        <f>IF($D17="","",IF(AND(Piano!$D18="Milestone",$D17&gt;=T$7,$D17&lt;=T$7+6),"◆",""))</f>
        <v/>
      </c>
      <c r="U17" s="33">
        <f>IF($D17="","",IF(AND(Piano!$D18="Milestone",$D17&gt;=U$7,$D17&lt;=U$7+6),"◆",""))</f>
        <v/>
      </c>
      <c r="V17" s="33">
        <f>IF($D17="","",IF(AND(Piano!$D18="Milestone",$D17&gt;=V$7,$D17&lt;=V$7+6),"◆",""))</f>
        <v/>
      </c>
      <c r="W17" s="33">
        <f>IF($D17="","",IF(AND(Piano!$D18="Milestone",$D17&gt;=W$7,$D17&lt;=W$7+6),"◆",""))</f>
        <v/>
      </c>
      <c r="X17" s="33">
        <f>IF($D17="","",IF(AND(Piano!$D18="Milestone",$D17&gt;=X$7,$D17&lt;=X$7+6),"◆",""))</f>
        <v/>
      </c>
      <c r="Y17" s="33">
        <f>IF($D17="","",IF(AND(Piano!$D18="Milestone",$D17&gt;=Y$7,$D17&lt;=Y$7+6),"◆",""))</f>
        <v/>
      </c>
      <c r="Z17" s="33">
        <f>IF($D17="","",IF(AND(Piano!$D18="Milestone",$D17&gt;=Z$7,$D17&lt;=Z$7+6),"◆",""))</f>
        <v/>
      </c>
      <c r="AA17" s="33">
        <f>IF($D17="","",IF(AND(Piano!$D18="Milestone",$D17&gt;=AA$7,$D17&lt;=AA$7+6),"◆",""))</f>
        <v/>
      </c>
      <c r="AB17" s="33">
        <f>IF($D17="","",IF(AND(Piano!$D18="Milestone",$D17&gt;=AB$7,$D17&lt;=AB$7+6),"◆",""))</f>
        <v/>
      </c>
      <c r="AC17" s="33">
        <f>IF($D17="","",IF(AND(Piano!$D18="Milestone",$D17&gt;=AC$7,$D17&lt;=AC$7+6),"◆",""))</f>
        <v/>
      </c>
      <c r="AD17" s="33">
        <f>IF($D17="","",IF(AND(Piano!$D18="Milestone",$D17&gt;=AD$7,$D17&lt;=AD$7+6),"◆",""))</f>
        <v/>
      </c>
      <c r="AE17" s="33">
        <f>IF($D17="","",IF(AND(Piano!$D18="Milestone",$D17&gt;=AE$7,$D17&lt;=AE$7+6),"◆",""))</f>
        <v/>
      </c>
      <c r="AF17" s="33">
        <f>IF($D17="","",IF(AND(Piano!$D18="Milestone",$D17&gt;=AF$7,$D17&lt;=AF$7+6),"◆",""))</f>
        <v/>
      </c>
      <c r="AG17" s="33">
        <f>IF($D17="","",IF(AND(Piano!$D18="Milestone",$D17&gt;=AG$7,$D17&lt;=AG$7+6),"◆",""))</f>
        <v/>
      </c>
      <c r="AH17" s="33">
        <f>IF($D17="","",IF(AND(Piano!$D18="Milestone",$D17&gt;=AH$7,$D17&lt;=AH$7+6),"◆",""))</f>
        <v/>
      </c>
      <c r="AI17" s="33">
        <f>IF($D17="","",IF(AND(Piano!$D18="Milestone",$D17&gt;=AI$7,$D17&lt;=AI$7+6),"◆",""))</f>
        <v/>
      </c>
      <c r="AJ17" s="33">
        <f>IF($D17="","",IF(AND(Piano!$D18="Milestone",$D17&gt;=AJ$7,$D17&lt;=AJ$7+6),"◆",""))</f>
        <v/>
      </c>
      <c r="AK17" s="33">
        <f>IF($D17="","",IF(AND(Piano!$D18="Milestone",$D17&gt;=AK$7,$D17&lt;=AK$7+6),"◆",""))</f>
        <v/>
      </c>
    </row>
    <row r="18">
      <c r="A18" s="29">
        <f>IF(Piano!$C19="","",Piano!$A19)</f>
        <v/>
      </c>
      <c r="B18" s="30">
        <f>IF(Piano!$C19="","",Piano!$C19)</f>
        <v/>
      </c>
      <c r="C18" s="30">
        <f>IF(OR(Piano!$C19="",Piano!$E19=""),"",Piano!$E19)</f>
        <v/>
      </c>
      <c r="D18" s="31">
        <f>IF(OR(Piano!$C19="",Piano!$I19="",ISTEXT(Piano!$I19)),"",Piano!$I19)</f>
        <v/>
      </c>
      <c r="E18" s="31">
        <f>IF($D18="","",Piano!$J19)</f>
        <v/>
      </c>
      <c r="F18" s="32">
        <f>IF(OR(Piano!$C19="",Piano!$K19=""),"",Piano!$K19)</f>
        <v/>
      </c>
      <c r="G18" s="30">
        <f>IF(Piano!$C19="","",Piano!$R19)</f>
        <v/>
      </c>
      <c r="H18" s="33">
        <f>IF($D18="","",IF(AND(Piano!$D19="Milestone",$D18&gt;=H$7,$D18&lt;=H$7+6),"◆",""))</f>
        <v/>
      </c>
      <c r="I18" s="33">
        <f>IF($D18="","",IF(AND(Piano!$D19="Milestone",$D18&gt;=I$7,$D18&lt;=I$7+6),"◆",""))</f>
        <v/>
      </c>
      <c r="J18" s="33">
        <f>IF($D18="","",IF(AND(Piano!$D19="Milestone",$D18&gt;=J$7,$D18&lt;=J$7+6),"◆",""))</f>
        <v/>
      </c>
      <c r="K18" s="33">
        <f>IF($D18="","",IF(AND(Piano!$D19="Milestone",$D18&gt;=K$7,$D18&lt;=K$7+6),"◆",""))</f>
        <v/>
      </c>
      <c r="L18" s="33">
        <f>IF($D18="","",IF(AND(Piano!$D19="Milestone",$D18&gt;=L$7,$D18&lt;=L$7+6),"◆",""))</f>
        <v/>
      </c>
      <c r="M18" s="33">
        <f>IF($D18="","",IF(AND(Piano!$D19="Milestone",$D18&gt;=M$7,$D18&lt;=M$7+6),"◆",""))</f>
        <v/>
      </c>
      <c r="N18" s="33">
        <f>IF($D18="","",IF(AND(Piano!$D19="Milestone",$D18&gt;=N$7,$D18&lt;=N$7+6),"◆",""))</f>
        <v/>
      </c>
      <c r="O18" s="33">
        <f>IF($D18="","",IF(AND(Piano!$D19="Milestone",$D18&gt;=O$7,$D18&lt;=O$7+6),"◆",""))</f>
        <v/>
      </c>
      <c r="P18" s="33">
        <f>IF($D18="","",IF(AND(Piano!$D19="Milestone",$D18&gt;=P$7,$D18&lt;=P$7+6),"◆",""))</f>
        <v/>
      </c>
      <c r="Q18" s="33">
        <f>IF($D18="","",IF(AND(Piano!$D19="Milestone",$D18&gt;=Q$7,$D18&lt;=Q$7+6),"◆",""))</f>
        <v/>
      </c>
      <c r="R18" s="33">
        <f>IF($D18="","",IF(AND(Piano!$D19="Milestone",$D18&gt;=R$7,$D18&lt;=R$7+6),"◆",""))</f>
        <v/>
      </c>
      <c r="S18" s="33">
        <f>IF($D18="","",IF(AND(Piano!$D19="Milestone",$D18&gt;=S$7,$D18&lt;=S$7+6),"◆",""))</f>
        <v/>
      </c>
      <c r="T18" s="33">
        <f>IF($D18="","",IF(AND(Piano!$D19="Milestone",$D18&gt;=T$7,$D18&lt;=T$7+6),"◆",""))</f>
        <v/>
      </c>
      <c r="U18" s="33">
        <f>IF($D18="","",IF(AND(Piano!$D19="Milestone",$D18&gt;=U$7,$D18&lt;=U$7+6),"◆",""))</f>
        <v/>
      </c>
      <c r="V18" s="33">
        <f>IF($D18="","",IF(AND(Piano!$D19="Milestone",$D18&gt;=V$7,$D18&lt;=V$7+6),"◆",""))</f>
        <v/>
      </c>
      <c r="W18" s="33">
        <f>IF($D18="","",IF(AND(Piano!$D19="Milestone",$D18&gt;=W$7,$D18&lt;=W$7+6),"◆",""))</f>
        <v/>
      </c>
      <c r="X18" s="33">
        <f>IF($D18="","",IF(AND(Piano!$D19="Milestone",$D18&gt;=X$7,$D18&lt;=X$7+6),"◆",""))</f>
        <v/>
      </c>
      <c r="Y18" s="33">
        <f>IF($D18="","",IF(AND(Piano!$D19="Milestone",$D18&gt;=Y$7,$D18&lt;=Y$7+6),"◆",""))</f>
        <v/>
      </c>
      <c r="Z18" s="33">
        <f>IF($D18="","",IF(AND(Piano!$D19="Milestone",$D18&gt;=Z$7,$D18&lt;=Z$7+6),"◆",""))</f>
        <v/>
      </c>
      <c r="AA18" s="33">
        <f>IF($D18="","",IF(AND(Piano!$D19="Milestone",$D18&gt;=AA$7,$D18&lt;=AA$7+6),"◆",""))</f>
        <v/>
      </c>
      <c r="AB18" s="33">
        <f>IF($D18="","",IF(AND(Piano!$D19="Milestone",$D18&gt;=AB$7,$D18&lt;=AB$7+6),"◆",""))</f>
        <v/>
      </c>
      <c r="AC18" s="33">
        <f>IF($D18="","",IF(AND(Piano!$D19="Milestone",$D18&gt;=AC$7,$D18&lt;=AC$7+6),"◆",""))</f>
        <v/>
      </c>
      <c r="AD18" s="33">
        <f>IF($D18="","",IF(AND(Piano!$D19="Milestone",$D18&gt;=AD$7,$D18&lt;=AD$7+6),"◆",""))</f>
        <v/>
      </c>
      <c r="AE18" s="33">
        <f>IF($D18="","",IF(AND(Piano!$D19="Milestone",$D18&gt;=AE$7,$D18&lt;=AE$7+6),"◆",""))</f>
        <v/>
      </c>
      <c r="AF18" s="33">
        <f>IF($D18="","",IF(AND(Piano!$D19="Milestone",$D18&gt;=AF$7,$D18&lt;=AF$7+6),"◆",""))</f>
        <v/>
      </c>
      <c r="AG18" s="33">
        <f>IF($D18="","",IF(AND(Piano!$D19="Milestone",$D18&gt;=AG$7,$D18&lt;=AG$7+6),"◆",""))</f>
        <v/>
      </c>
      <c r="AH18" s="33">
        <f>IF($D18="","",IF(AND(Piano!$D19="Milestone",$D18&gt;=AH$7,$D18&lt;=AH$7+6),"◆",""))</f>
        <v/>
      </c>
      <c r="AI18" s="33">
        <f>IF($D18="","",IF(AND(Piano!$D19="Milestone",$D18&gt;=AI$7,$D18&lt;=AI$7+6),"◆",""))</f>
        <v/>
      </c>
      <c r="AJ18" s="33">
        <f>IF($D18="","",IF(AND(Piano!$D19="Milestone",$D18&gt;=AJ$7,$D18&lt;=AJ$7+6),"◆",""))</f>
        <v/>
      </c>
      <c r="AK18" s="33">
        <f>IF($D18="","",IF(AND(Piano!$D19="Milestone",$D18&gt;=AK$7,$D18&lt;=AK$7+6),"◆",""))</f>
        <v/>
      </c>
    </row>
    <row r="19">
      <c r="A19" s="29">
        <f>IF(Piano!$C20="","",Piano!$A20)</f>
        <v/>
      </c>
      <c r="B19" s="30">
        <f>IF(Piano!$C20="","",Piano!$C20)</f>
        <v/>
      </c>
      <c r="C19" s="30">
        <f>IF(OR(Piano!$C20="",Piano!$E20=""),"",Piano!$E20)</f>
        <v/>
      </c>
      <c r="D19" s="31">
        <f>IF(OR(Piano!$C20="",Piano!$I20="",ISTEXT(Piano!$I20)),"",Piano!$I20)</f>
        <v/>
      </c>
      <c r="E19" s="31">
        <f>IF($D19="","",Piano!$J20)</f>
        <v/>
      </c>
      <c r="F19" s="32">
        <f>IF(OR(Piano!$C20="",Piano!$K20=""),"",Piano!$K20)</f>
        <v/>
      </c>
      <c r="G19" s="30">
        <f>IF(Piano!$C20="","",Piano!$R20)</f>
        <v/>
      </c>
      <c r="H19" s="33">
        <f>IF($D19="","",IF(AND(Piano!$D20="Milestone",$D19&gt;=H$7,$D19&lt;=H$7+6),"◆",""))</f>
        <v/>
      </c>
      <c r="I19" s="33">
        <f>IF($D19="","",IF(AND(Piano!$D20="Milestone",$D19&gt;=I$7,$D19&lt;=I$7+6),"◆",""))</f>
        <v/>
      </c>
      <c r="J19" s="33">
        <f>IF($D19="","",IF(AND(Piano!$D20="Milestone",$D19&gt;=J$7,$D19&lt;=J$7+6),"◆",""))</f>
        <v/>
      </c>
      <c r="K19" s="33">
        <f>IF($D19="","",IF(AND(Piano!$D20="Milestone",$D19&gt;=K$7,$D19&lt;=K$7+6),"◆",""))</f>
        <v/>
      </c>
      <c r="L19" s="33">
        <f>IF($D19="","",IF(AND(Piano!$D20="Milestone",$D19&gt;=L$7,$D19&lt;=L$7+6),"◆",""))</f>
        <v/>
      </c>
      <c r="M19" s="33">
        <f>IF($D19="","",IF(AND(Piano!$D20="Milestone",$D19&gt;=M$7,$D19&lt;=M$7+6),"◆",""))</f>
        <v/>
      </c>
      <c r="N19" s="33">
        <f>IF($D19="","",IF(AND(Piano!$D20="Milestone",$D19&gt;=N$7,$D19&lt;=N$7+6),"◆",""))</f>
        <v/>
      </c>
      <c r="O19" s="33">
        <f>IF($D19="","",IF(AND(Piano!$D20="Milestone",$D19&gt;=O$7,$D19&lt;=O$7+6),"◆",""))</f>
        <v/>
      </c>
      <c r="P19" s="33">
        <f>IF($D19="","",IF(AND(Piano!$D20="Milestone",$D19&gt;=P$7,$D19&lt;=P$7+6),"◆",""))</f>
        <v/>
      </c>
      <c r="Q19" s="33">
        <f>IF($D19="","",IF(AND(Piano!$D20="Milestone",$D19&gt;=Q$7,$D19&lt;=Q$7+6),"◆",""))</f>
        <v/>
      </c>
      <c r="R19" s="33">
        <f>IF($D19="","",IF(AND(Piano!$D20="Milestone",$D19&gt;=R$7,$D19&lt;=R$7+6),"◆",""))</f>
        <v/>
      </c>
      <c r="S19" s="33">
        <f>IF($D19="","",IF(AND(Piano!$D20="Milestone",$D19&gt;=S$7,$D19&lt;=S$7+6),"◆",""))</f>
        <v/>
      </c>
      <c r="T19" s="33">
        <f>IF($D19="","",IF(AND(Piano!$D20="Milestone",$D19&gt;=T$7,$D19&lt;=T$7+6),"◆",""))</f>
        <v/>
      </c>
      <c r="U19" s="33">
        <f>IF($D19="","",IF(AND(Piano!$D20="Milestone",$D19&gt;=U$7,$D19&lt;=U$7+6),"◆",""))</f>
        <v/>
      </c>
      <c r="V19" s="33">
        <f>IF($D19="","",IF(AND(Piano!$D20="Milestone",$D19&gt;=V$7,$D19&lt;=V$7+6),"◆",""))</f>
        <v/>
      </c>
      <c r="W19" s="33">
        <f>IF($D19="","",IF(AND(Piano!$D20="Milestone",$D19&gt;=W$7,$D19&lt;=W$7+6),"◆",""))</f>
        <v/>
      </c>
      <c r="X19" s="33">
        <f>IF($D19="","",IF(AND(Piano!$D20="Milestone",$D19&gt;=X$7,$D19&lt;=X$7+6),"◆",""))</f>
        <v/>
      </c>
      <c r="Y19" s="33">
        <f>IF($D19="","",IF(AND(Piano!$D20="Milestone",$D19&gt;=Y$7,$D19&lt;=Y$7+6),"◆",""))</f>
        <v/>
      </c>
      <c r="Z19" s="33">
        <f>IF($D19="","",IF(AND(Piano!$D20="Milestone",$D19&gt;=Z$7,$D19&lt;=Z$7+6),"◆",""))</f>
        <v/>
      </c>
      <c r="AA19" s="33">
        <f>IF($D19="","",IF(AND(Piano!$D20="Milestone",$D19&gt;=AA$7,$D19&lt;=AA$7+6),"◆",""))</f>
        <v/>
      </c>
      <c r="AB19" s="33">
        <f>IF($D19="","",IF(AND(Piano!$D20="Milestone",$D19&gt;=AB$7,$D19&lt;=AB$7+6),"◆",""))</f>
        <v/>
      </c>
      <c r="AC19" s="33">
        <f>IF($D19="","",IF(AND(Piano!$D20="Milestone",$D19&gt;=AC$7,$D19&lt;=AC$7+6),"◆",""))</f>
        <v/>
      </c>
      <c r="AD19" s="33">
        <f>IF($D19="","",IF(AND(Piano!$D20="Milestone",$D19&gt;=AD$7,$D19&lt;=AD$7+6),"◆",""))</f>
        <v/>
      </c>
      <c r="AE19" s="33">
        <f>IF($D19="","",IF(AND(Piano!$D20="Milestone",$D19&gt;=AE$7,$D19&lt;=AE$7+6),"◆",""))</f>
        <v/>
      </c>
      <c r="AF19" s="33">
        <f>IF($D19="","",IF(AND(Piano!$D20="Milestone",$D19&gt;=AF$7,$D19&lt;=AF$7+6),"◆",""))</f>
        <v/>
      </c>
      <c r="AG19" s="33">
        <f>IF($D19="","",IF(AND(Piano!$D20="Milestone",$D19&gt;=AG$7,$D19&lt;=AG$7+6),"◆",""))</f>
        <v/>
      </c>
      <c r="AH19" s="33">
        <f>IF($D19="","",IF(AND(Piano!$D20="Milestone",$D19&gt;=AH$7,$D19&lt;=AH$7+6),"◆",""))</f>
        <v/>
      </c>
      <c r="AI19" s="33">
        <f>IF($D19="","",IF(AND(Piano!$D20="Milestone",$D19&gt;=AI$7,$D19&lt;=AI$7+6),"◆",""))</f>
        <v/>
      </c>
      <c r="AJ19" s="33">
        <f>IF($D19="","",IF(AND(Piano!$D20="Milestone",$D19&gt;=AJ$7,$D19&lt;=AJ$7+6),"◆",""))</f>
        <v/>
      </c>
      <c r="AK19" s="33">
        <f>IF($D19="","",IF(AND(Piano!$D20="Milestone",$D19&gt;=AK$7,$D19&lt;=AK$7+6),"◆",""))</f>
        <v/>
      </c>
    </row>
    <row r="20">
      <c r="A20" s="29">
        <f>IF(Piano!$C21="","",Piano!$A21)</f>
        <v/>
      </c>
      <c r="B20" s="30">
        <f>IF(Piano!$C21="","",Piano!$C21)</f>
        <v/>
      </c>
      <c r="C20" s="30">
        <f>IF(OR(Piano!$C21="",Piano!$E21=""),"",Piano!$E21)</f>
        <v/>
      </c>
      <c r="D20" s="31">
        <f>IF(OR(Piano!$C21="",Piano!$I21="",ISTEXT(Piano!$I21)),"",Piano!$I21)</f>
        <v/>
      </c>
      <c r="E20" s="31">
        <f>IF($D20="","",Piano!$J21)</f>
        <v/>
      </c>
      <c r="F20" s="32">
        <f>IF(OR(Piano!$C21="",Piano!$K21=""),"",Piano!$K21)</f>
        <v/>
      </c>
      <c r="G20" s="30">
        <f>IF(Piano!$C21="","",Piano!$R21)</f>
        <v/>
      </c>
      <c r="H20" s="33">
        <f>IF($D20="","",IF(AND(Piano!$D21="Milestone",$D20&gt;=H$7,$D20&lt;=H$7+6),"◆",""))</f>
        <v/>
      </c>
      <c r="I20" s="33">
        <f>IF($D20="","",IF(AND(Piano!$D21="Milestone",$D20&gt;=I$7,$D20&lt;=I$7+6),"◆",""))</f>
        <v/>
      </c>
      <c r="J20" s="33">
        <f>IF($D20="","",IF(AND(Piano!$D21="Milestone",$D20&gt;=J$7,$D20&lt;=J$7+6),"◆",""))</f>
        <v/>
      </c>
      <c r="K20" s="33">
        <f>IF($D20="","",IF(AND(Piano!$D21="Milestone",$D20&gt;=K$7,$D20&lt;=K$7+6),"◆",""))</f>
        <v/>
      </c>
      <c r="L20" s="33">
        <f>IF($D20="","",IF(AND(Piano!$D21="Milestone",$D20&gt;=L$7,$D20&lt;=L$7+6),"◆",""))</f>
        <v/>
      </c>
      <c r="M20" s="33">
        <f>IF($D20="","",IF(AND(Piano!$D21="Milestone",$D20&gt;=M$7,$D20&lt;=M$7+6),"◆",""))</f>
        <v/>
      </c>
      <c r="N20" s="33">
        <f>IF($D20="","",IF(AND(Piano!$D21="Milestone",$D20&gt;=N$7,$D20&lt;=N$7+6),"◆",""))</f>
        <v/>
      </c>
      <c r="O20" s="33">
        <f>IF($D20="","",IF(AND(Piano!$D21="Milestone",$D20&gt;=O$7,$D20&lt;=O$7+6),"◆",""))</f>
        <v/>
      </c>
      <c r="P20" s="33">
        <f>IF($D20="","",IF(AND(Piano!$D21="Milestone",$D20&gt;=P$7,$D20&lt;=P$7+6),"◆",""))</f>
        <v/>
      </c>
      <c r="Q20" s="33">
        <f>IF($D20="","",IF(AND(Piano!$D21="Milestone",$D20&gt;=Q$7,$D20&lt;=Q$7+6),"◆",""))</f>
        <v/>
      </c>
      <c r="R20" s="33">
        <f>IF($D20="","",IF(AND(Piano!$D21="Milestone",$D20&gt;=R$7,$D20&lt;=R$7+6),"◆",""))</f>
        <v/>
      </c>
      <c r="S20" s="33">
        <f>IF($D20="","",IF(AND(Piano!$D21="Milestone",$D20&gt;=S$7,$D20&lt;=S$7+6),"◆",""))</f>
        <v/>
      </c>
      <c r="T20" s="33">
        <f>IF($D20="","",IF(AND(Piano!$D21="Milestone",$D20&gt;=T$7,$D20&lt;=T$7+6),"◆",""))</f>
        <v/>
      </c>
      <c r="U20" s="33">
        <f>IF($D20="","",IF(AND(Piano!$D21="Milestone",$D20&gt;=U$7,$D20&lt;=U$7+6),"◆",""))</f>
        <v/>
      </c>
      <c r="V20" s="33">
        <f>IF($D20="","",IF(AND(Piano!$D21="Milestone",$D20&gt;=V$7,$D20&lt;=V$7+6),"◆",""))</f>
        <v/>
      </c>
      <c r="W20" s="33">
        <f>IF($D20="","",IF(AND(Piano!$D21="Milestone",$D20&gt;=W$7,$D20&lt;=W$7+6),"◆",""))</f>
        <v/>
      </c>
      <c r="X20" s="33">
        <f>IF($D20="","",IF(AND(Piano!$D21="Milestone",$D20&gt;=X$7,$D20&lt;=X$7+6),"◆",""))</f>
        <v/>
      </c>
      <c r="Y20" s="33">
        <f>IF($D20="","",IF(AND(Piano!$D21="Milestone",$D20&gt;=Y$7,$D20&lt;=Y$7+6),"◆",""))</f>
        <v/>
      </c>
      <c r="Z20" s="33">
        <f>IF($D20="","",IF(AND(Piano!$D21="Milestone",$D20&gt;=Z$7,$D20&lt;=Z$7+6),"◆",""))</f>
        <v/>
      </c>
      <c r="AA20" s="33">
        <f>IF($D20="","",IF(AND(Piano!$D21="Milestone",$D20&gt;=AA$7,$D20&lt;=AA$7+6),"◆",""))</f>
        <v/>
      </c>
      <c r="AB20" s="33">
        <f>IF($D20="","",IF(AND(Piano!$D21="Milestone",$D20&gt;=AB$7,$D20&lt;=AB$7+6),"◆",""))</f>
        <v/>
      </c>
      <c r="AC20" s="33">
        <f>IF($D20="","",IF(AND(Piano!$D21="Milestone",$D20&gt;=AC$7,$D20&lt;=AC$7+6),"◆",""))</f>
        <v/>
      </c>
      <c r="AD20" s="33">
        <f>IF($D20="","",IF(AND(Piano!$D21="Milestone",$D20&gt;=AD$7,$D20&lt;=AD$7+6),"◆",""))</f>
        <v/>
      </c>
      <c r="AE20" s="33">
        <f>IF($D20="","",IF(AND(Piano!$D21="Milestone",$D20&gt;=AE$7,$D20&lt;=AE$7+6),"◆",""))</f>
        <v/>
      </c>
      <c r="AF20" s="33">
        <f>IF($D20="","",IF(AND(Piano!$D21="Milestone",$D20&gt;=AF$7,$D20&lt;=AF$7+6),"◆",""))</f>
        <v/>
      </c>
      <c r="AG20" s="33">
        <f>IF($D20="","",IF(AND(Piano!$D21="Milestone",$D20&gt;=AG$7,$D20&lt;=AG$7+6),"◆",""))</f>
        <v/>
      </c>
      <c r="AH20" s="33">
        <f>IF($D20="","",IF(AND(Piano!$D21="Milestone",$D20&gt;=AH$7,$D20&lt;=AH$7+6),"◆",""))</f>
        <v/>
      </c>
      <c r="AI20" s="33">
        <f>IF($D20="","",IF(AND(Piano!$D21="Milestone",$D20&gt;=AI$7,$D20&lt;=AI$7+6),"◆",""))</f>
        <v/>
      </c>
      <c r="AJ20" s="33">
        <f>IF($D20="","",IF(AND(Piano!$D21="Milestone",$D20&gt;=AJ$7,$D20&lt;=AJ$7+6),"◆",""))</f>
        <v/>
      </c>
      <c r="AK20" s="33">
        <f>IF($D20="","",IF(AND(Piano!$D21="Milestone",$D20&gt;=AK$7,$D20&lt;=AK$7+6),"◆",""))</f>
        <v/>
      </c>
    </row>
    <row r="21">
      <c r="A21" s="29">
        <f>IF(Piano!$C22="","",Piano!$A22)</f>
        <v/>
      </c>
      <c r="B21" s="30">
        <f>IF(Piano!$C22="","",Piano!$C22)</f>
        <v/>
      </c>
      <c r="C21" s="30">
        <f>IF(OR(Piano!$C22="",Piano!$E22=""),"",Piano!$E22)</f>
        <v/>
      </c>
      <c r="D21" s="31">
        <f>IF(OR(Piano!$C22="",Piano!$I22="",ISTEXT(Piano!$I22)),"",Piano!$I22)</f>
        <v/>
      </c>
      <c r="E21" s="31">
        <f>IF($D21="","",Piano!$J22)</f>
        <v/>
      </c>
      <c r="F21" s="32">
        <f>IF(OR(Piano!$C22="",Piano!$K22=""),"",Piano!$K22)</f>
        <v/>
      </c>
      <c r="G21" s="30">
        <f>IF(Piano!$C22="","",Piano!$R22)</f>
        <v/>
      </c>
      <c r="H21" s="33">
        <f>IF($D21="","",IF(AND(Piano!$D22="Milestone",$D21&gt;=H$7,$D21&lt;=H$7+6),"◆",""))</f>
        <v/>
      </c>
      <c r="I21" s="33">
        <f>IF($D21="","",IF(AND(Piano!$D22="Milestone",$D21&gt;=I$7,$D21&lt;=I$7+6),"◆",""))</f>
        <v/>
      </c>
      <c r="J21" s="33">
        <f>IF($D21="","",IF(AND(Piano!$D22="Milestone",$D21&gt;=J$7,$D21&lt;=J$7+6),"◆",""))</f>
        <v/>
      </c>
      <c r="K21" s="33">
        <f>IF($D21="","",IF(AND(Piano!$D22="Milestone",$D21&gt;=K$7,$D21&lt;=K$7+6),"◆",""))</f>
        <v/>
      </c>
      <c r="L21" s="33">
        <f>IF($D21="","",IF(AND(Piano!$D22="Milestone",$D21&gt;=L$7,$D21&lt;=L$7+6),"◆",""))</f>
        <v/>
      </c>
      <c r="M21" s="33">
        <f>IF($D21="","",IF(AND(Piano!$D22="Milestone",$D21&gt;=M$7,$D21&lt;=M$7+6),"◆",""))</f>
        <v/>
      </c>
      <c r="N21" s="33">
        <f>IF($D21="","",IF(AND(Piano!$D22="Milestone",$D21&gt;=N$7,$D21&lt;=N$7+6),"◆",""))</f>
        <v/>
      </c>
      <c r="O21" s="33">
        <f>IF($D21="","",IF(AND(Piano!$D22="Milestone",$D21&gt;=O$7,$D21&lt;=O$7+6),"◆",""))</f>
        <v/>
      </c>
      <c r="P21" s="33">
        <f>IF($D21="","",IF(AND(Piano!$D22="Milestone",$D21&gt;=P$7,$D21&lt;=P$7+6),"◆",""))</f>
        <v/>
      </c>
      <c r="Q21" s="33">
        <f>IF($D21="","",IF(AND(Piano!$D22="Milestone",$D21&gt;=Q$7,$D21&lt;=Q$7+6),"◆",""))</f>
        <v/>
      </c>
      <c r="R21" s="33">
        <f>IF($D21="","",IF(AND(Piano!$D22="Milestone",$D21&gt;=R$7,$D21&lt;=R$7+6),"◆",""))</f>
        <v/>
      </c>
      <c r="S21" s="33">
        <f>IF($D21="","",IF(AND(Piano!$D22="Milestone",$D21&gt;=S$7,$D21&lt;=S$7+6),"◆",""))</f>
        <v/>
      </c>
      <c r="T21" s="33">
        <f>IF($D21="","",IF(AND(Piano!$D22="Milestone",$D21&gt;=T$7,$D21&lt;=T$7+6),"◆",""))</f>
        <v/>
      </c>
      <c r="U21" s="33">
        <f>IF($D21="","",IF(AND(Piano!$D22="Milestone",$D21&gt;=U$7,$D21&lt;=U$7+6),"◆",""))</f>
        <v/>
      </c>
      <c r="V21" s="33">
        <f>IF($D21="","",IF(AND(Piano!$D22="Milestone",$D21&gt;=V$7,$D21&lt;=V$7+6),"◆",""))</f>
        <v/>
      </c>
      <c r="W21" s="33">
        <f>IF($D21="","",IF(AND(Piano!$D22="Milestone",$D21&gt;=W$7,$D21&lt;=W$7+6),"◆",""))</f>
        <v/>
      </c>
      <c r="X21" s="33">
        <f>IF($D21="","",IF(AND(Piano!$D22="Milestone",$D21&gt;=X$7,$D21&lt;=X$7+6),"◆",""))</f>
        <v/>
      </c>
      <c r="Y21" s="33">
        <f>IF($D21="","",IF(AND(Piano!$D22="Milestone",$D21&gt;=Y$7,$D21&lt;=Y$7+6),"◆",""))</f>
        <v/>
      </c>
      <c r="Z21" s="33">
        <f>IF($D21="","",IF(AND(Piano!$D22="Milestone",$D21&gt;=Z$7,$D21&lt;=Z$7+6),"◆",""))</f>
        <v/>
      </c>
      <c r="AA21" s="33">
        <f>IF($D21="","",IF(AND(Piano!$D22="Milestone",$D21&gt;=AA$7,$D21&lt;=AA$7+6),"◆",""))</f>
        <v/>
      </c>
      <c r="AB21" s="33">
        <f>IF($D21="","",IF(AND(Piano!$D22="Milestone",$D21&gt;=AB$7,$D21&lt;=AB$7+6),"◆",""))</f>
        <v/>
      </c>
      <c r="AC21" s="33">
        <f>IF($D21="","",IF(AND(Piano!$D22="Milestone",$D21&gt;=AC$7,$D21&lt;=AC$7+6),"◆",""))</f>
        <v/>
      </c>
      <c r="AD21" s="33">
        <f>IF($D21="","",IF(AND(Piano!$D22="Milestone",$D21&gt;=AD$7,$D21&lt;=AD$7+6),"◆",""))</f>
        <v/>
      </c>
      <c r="AE21" s="33">
        <f>IF($D21="","",IF(AND(Piano!$D22="Milestone",$D21&gt;=AE$7,$D21&lt;=AE$7+6),"◆",""))</f>
        <v/>
      </c>
      <c r="AF21" s="33">
        <f>IF($D21="","",IF(AND(Piano!$D22="Milestone",$D21&gt;=AF$7,$D21&lt;=AF$7+6),"◆",""))</f>
        <v/>
      </c>
      <c r="AG21" s="33">
        <f>IF($D21="","",IF(AND(Piano!$D22="Milestone",$D21&gt;=AG$7,$D21&lt;=AG$7+6),"◆",""))</f>
        <v/>
      </c>
      <c r="AH21" s="33">
        <f>IF($D21="","",IF(AND(Piano!$D22="Milestone",$D21&gt;=AH$7,$D21&lt;=AH$7+6),"◆",""))</f>
        <v/>
      </c>
      <c r="AI21" s="33">
        <f>IF($D21="","",IF(AND(Piano!$D22="Milestone",$D21&gt;=AI$7,$D21&lt;=AI$7+6),"◆",""))</f>
        <v/>
      </c>
      <c r="AJ21" s="33">
        <f>IF($D21="","",IF(AND(Piano!$D22="Milestone",$D21&gt;=AJ$7,$D21&lt;=AJ$7+6),"◆",""))</f>
        <v/>
      </c>
      <c r="AK21" s="33">
        <f>IF($D21="","",IF(AND(Piano!$D22="Milestone",$D21&gt;=AK$7,$D21&lt;=AK$7+6),"◆",""))</f>
        <v/>
      </c>
    </row>
    <row r="22">
      <c r="A22" s="29">
        <f>IF(Piano!$C23="","",Piano!$A23)</f>
        <v/>
      </c>
      <c r="B22" s="30">
        <f>IF(Piano!$C23="","",Piano!$C23)</f>
        <v/>
      </c>
      <c r="C22" s="30">
        <f>IF(OR(Piano!$C23="",Piano!$E23=""),"",Piano!$E23)</f>
        <v/>
      </c>
      <c r="D22" s="31">
        <f>IF(OR(Piano!$C23="",Piano!$I23="",ISTEXT(Piano!$I23)),"",Piano!$I23)</f>
        <v/>
      </c>
      <c r="E22" s="31">
        <f>IF($D22="","",Piano!$J23)</f>
        <v/>
      </c>
      <c r="F22" s="32">
        <f>IF(OR(Piano!$C23="",Piano!$K23=""),"",Piano!$K23)</f>
        <v/>
      </c>
      <c r="G22" s="30">
        <f>IF(Piano!$C23="","",Piano!$R23)</f>
        <v/>
      </c>
      <c r="H22" s="33">
        <f>IF($D22="","",IF(AND(Piano!$D23="Milestone",$D22&gt;=H$7,$D22&lt;=H$7+6),"◆",""))</f>
        <v/>
      </c>
      <c r="I22" s="33">
        <f>IF($D22="","",IF(AND(Piano!$D23="Milestone",$D22&gt;=I$7,$D22&lt;=I$7+6),"◆",""))</f>
        <v/>
      </c>
      <c r="J22" s="33">
        <f>IF($D22="","",IF(AND(Piano!$D23="Milestone",$D22&gt;=J$7,$D22&lt;=J$7+6),"◆",""))</f>
        <v/>
      </c>
      <c r="K22" s="33">
        <f>IF($D22="","",IF(AND(Piano!$D23="Milestone",$D22&gt;=K$7,$D22&lt;=K$7+6),"◆",""))</f>
        <v/>
      </c>
      <c r="L22" s="33">
        <f>IF($D22="","",IF(AND(Piano!$D23="Milestone",$D22&gt;=L$7,$D22&lt;=L$7+6),"◆",""))</f>
        <v/>
      </c>
      <c r="M22" s="33">
        <f>IF($D22="","",IF(AND(Piano!$D23="Milestone",$D22&gt;=M$7,$D22&lt;=M$7+6),"◆",""))</f>
        <v/>
      </c>
      <c r="N22" s="33">
        <f>IF($D22="","",IF(AND(Piano!$D23="Milestone",$D22&gt;=N$7,$D22&lt;=N$7+6),"◆",""))</f>
        <v/>
      </c>
      <c r="O22" s="33">
        <f>IF($D22="","",IF(AND(Piano!$D23="Milestone",$D22&gt;=O$7,$D22&lt;=O$7+6),"◆",""))</f>
        <v/>
      </c>
      <c r="P22" s="33">
        <f>IF($D22="","",IF(AND(Piano!$D23="Milestone",$D22&gt;=P$7,$D22&lt;=P$7+6),"◆",""))</f>
        <v/>
      </c>
      <c r="Q22" s="33">
        <f>IF($D22="","",IF(AND(Piano!$D23="Milestone",$D22&gt;=Q$7,$D22&lt;=Q$7+6),"◆",""))</f>
        <v/>
      </c>
      <c r="R22" s="33">
        <f>IF($D22="","",IF(AND(Piano!$D23="Milestone",$D22&gt;=R$7,$D22&lt;=R$7+6),"◆",""))</f>
        <v/>
      </c>
      <c r="S22" s="33">
        <f>IF($D22="","",IF(AND(Piano!$D23="Milestone",$D22&gt;=S$7,$D22&lt;=S$7+6),"◆",""))</f>
        <v/>
      </c>
      <c r="T22" s="33">
        <f>IF($D22="","",IF(AND(Piano!$D23="Milestone",$D22&gt;=T$7,$D22&lt;=T$7+6),"◆",""))</f>
        <v/>
      </c>
      <c r="U22" s="33">
        <f>IF($D22="","",IF(AND(Piano!$D23="Milestone",$D22&gt;=U$7,$D22&lt;=U$7+6),"◆",""))</f>
        <v/>
      </c>
      <c r="V22" s="33">
        <f>IF($D22="","",IF(AND(Piano!$D23="Milestone",$D22&gt;=V$7,$D22&lt;=V$7+6),"◆",""))</f>
        <v/>
      </c>
      <c r="W22" s="33">
        <f>IF($D22="","",IF(AND(Piano!$D23="Milestone",$D22&gt;=W$7,$D22&lt;=W$7+6),"◆",""))</f>
        <v/>
      </c>
      <c r="X22" s="33">
        <f>IF($D22="","",IF(AND(Piano!$D23="Milestone",$D22&gt;=X$7,$D22&lt;=X$7+6),"◆",""))</f>
        <v/>
      </c>
      <c r="Y22" s="33">
        <f>IF($D22="","",IF(AND(Piano!$D23="Milestone",$D22&gt;=Y$7,$D22&lt;=Y$7+6),"◆",""))</f>
        <v/>
      </c>
      <c r="Z22" s="33">
        <f>IF($D22="","",IF(AND(Piano!$D23="Milestone",$D22&gt;=Z$7,$D22&lt;=Z$7+6),"◆",""))</f>
        <v/>
      </c>
      <c r="AA22" s="33">
        <f>IF($D22="","",IF(AND(Piano!$D23="Milestone",$D22&gt;=AA$7,$D22&lt;=AA$7+6),"◆",""))</f>
        <v/>
      </c>
      <c r="AB22" s="33">
        <f>IF($D22="","",IF(AND(Piano!$D23="Milestone",$D22&gt;=AB$7,$D22&lt;=AB$7+6),"◆",""))</f>
        <v/>
      </c>
      <c r="AC22" s="33">
        <f>IF($D22="","",IF(AND(Piano!$D23="Milestone",$D22&gt;=AC$7,$D22&lt;=AC$7+6),"◆",""))</f>
        <v/>
      </c>
      <c r="AD22" s="33">
        <f>IF($D22="","",IF(AND(Piano!$D23="Milestone",$D22&gt;=AD$7,$D22&lt;=AD$7+6),"◆",""))</f>
        <v/>
      </c>
      <c r="AE22" s="33">
        <f>IF($D22="","",IF(AND(Piano!$D23="Milestone",$D22&gt;=AE$7,$D22&lt;=AE$7+6),"◆",""))</f>
        <v/>
      </c>
      <c r="AF22" s="33">
        <f>IF($D22="","",IF(AND(Piano!$D23="Milestone",$D22&gt;=AF$7,$D22&lt;=AF$7+6),"◆",""))</f>
        <v/>
      </c>
      <c r="AG22" s="33">
        <f>IF($D22="","",IF(AND(Piano!$D23="Milestone",$D22&gt;=AG$7,$D22&lt;=AG$7+6),"◆",""))</f>
        <v/>
      </c>
      <c r="AH22" s="33">
        <f>IF($D22="","",IF(AND(Piano!$D23="Milestone",$D22&gt;=AH$7,$D22&lt;=AH$7+6),"◆",""))</f>
        <v/>
      </c>
      <c r="AI22" s="33">
        <f>IF($D22="","",IF(AND(Piano!$D23="Milestone",$D22&gt;=AI$7,$D22&lt;=AI$7+6),"◆",""))</f>
        <v/>
      </c>
      <c r="AJ22" s="33">
        <f>IF($D22="","",IF(AND(Piano!$D23="Milestone",$D22&gt;=AJ$7,$D22&lt;=AJ$7+6),"◆",""))</f>
        <v/>
      </c>
      <c r="AK22" s="33">
        <f>IF($D22="","",IF(AND(Piano!$D23="Milestone",$D22&gt;=AK$7,$D22&lt;=AK$7+6),"◆",""))</f>
        <v/>
      </c>
    </row>
    <row r="23">
      <c r="A23" s="29">
        <f>IF(Piano!$C24="","",Piano!$A24)</f>
        <v/>
      </c>
      <c r="B23" s="30">
        <f>IF(Piano!$C24="","",Piano!$C24)</f>
        <v/>
      </c>
      <c r="C23" s="30">
        <f>IF(OR(Piano!$C24="",Piano!$E24=""),"",Piano!$E24)</f>
        <v/>
      </c>
      <c r="D23" s="31">
        <f>IF(OR(Piano!$C24="",Piano!$I24="",ISTEXT(Piano!$I24)),"",Piano!$I24)</f>
        <v/>
      </c>
      <c r="E23" s="31">
        <f>IF($D23="","",Piano!$J24)</f>
        <v/>
      </c>
      <c r="F23" s="32">
        <f>IF(OR(Piano!$C24="",Piano!$K24=""),"",Piano!$K24)</f>
        <v/>
      </c>
      <c r="G23" s="30">
        <f>IF(Piano!$C24="","",Piano!$R24)</f>
        <v/>
      </c>
      <c r="H23" s="33">
        <f>IF($D23="","",IF(AND(Piano!$D24="Milestone",$D23&gt;=H$7,$D23&lt;=H$7+6),"◆",""))</f>
        <v/>
      </c>
      <c r="I23" s="33">
        <f>IF($D23="","",IF(AND(Piano!$D24="Milestone",$D23&gt;=I$7,$D23&lt;=I$7+6),"◆",""))</f>
        <v/>
      </c>
      <c r="J23" s="33">
        <f>IF($D23="","",IF(AND(Piano!$D24="Milestone",$D23&gt;=J$7,$D23&lt;=J$7+6),"◆",""))</f>
        <v/>
      </c>
      <c r="K23" s="33">
        <f>IF($D23="","",IF(AND(Piano!$D24="Milestone",$D23&gt;=K$7,$D23&lt;=K$7+6),"◆",""))</f>
        <v/>
      </c>
      <c r="L23" s="33">
        <f>IF($D23="","",IF(AND(Piano!$D24="Milestone",$D23&gt;=L$7,$D23&lt;=L$7+6),"◆",""))</f>
        <v/>
      </c>
      <c r="M23" s="33">
        <f>IF($D23="","",IF(AND(Piano!$D24="Milestone",$D23&gt;=M$7,$D23&lt;=M$7+6),"◆",""))</f>
        <v/>
      </c>
      <c r="N23" s="33">
        <f>IF($D23="","",IF(AND(Piano!$D24="Milestone",$D23&gt;=N$7,$D23&lt;=N$7+6),"◆",""))</f>
        <v/>
      </c>
      <c r="O23" s="33">
        <f>IF($D23="","",IF(AND(Piano!$D24="Milestone",$D23&gt;=O$7,$D23&lt;=O$7+6),"◆",""))</f>
        <v/>
      </c>
      <c r="P23" s="33">
        <f>IF($D23="","",IF(AND(Piano!$D24="Milestone",$D23&gt;=P$7,$D23&lt;=P$7+6),"◆",""))</f>
        <v/>
      </c>
      <c r="Q23" s="33">
        <f>IF($D23="","",IF(AND(Piano!$D24="Milestone",$D23&gt;=Q$7,$D23&lt;=Q$7+6),"◆",""))</f>
        <v/>
      </c>
      <c r="R23" s="33">
        <f>IF($D23="","",IF(AND(Piano!$D24="Milestone",$D23&gt;=R$7,$D23&lt;=R$7+6),"◆",""))</f>
        <v/>
      </c>
      <c r="S23" s="33">
        <f>IF($D23="","",IF(AND(Piano!$D24="Milestone",$D23&gt;=S$7,$D23&lt;=S$7+6),"◆",""))</f>
        <v/>
      </c>
      <c r="T23" s="33">
        <f>IF($D23="","",IF(AND(Piano!$D24="Milestone",$D23&gt;=T$7,$D23&lt;=T$7+6),"◆",""))</f>
        <v/>
      </c>
      <c r="U23" s="33">
        <f>IF($D23="","",IF(AND(Piano!$D24="Milestone",$D23&gt;=U$7,$D23&lt;=U$7+6),"◆",""))</f>
        <v/>
      </c>
      <c r="V23" s="33">
        <f>IF($D23="","",IF(AND(Piano!$D24="Milestone",$D23&gt;=V$7,$D23&lt;=V$7+6),"◆",""))</f>
        <v/>
      </c>
      <c r="W23" s="33">
        <f>IF($D23="","",IF(AND(Piano!$D24="Milestone",$D23&gt;=W$7,$D23&lt;=W$7+6),"◆",""))</f>
        <v/>
      </c>
      <c r="X23" s="33">
        <f>IF($D23="","",IF(AND(Piano!$D24="Milestone",$D23&gt;=X$7,$D23&lt;=X$7+6),"◆",""))</f>
        <v/>
      </c>
      <c r="Y23" s="33">
        <f>IF($D23="","",IF(AND(Piano!$D24="Milestone",$D23&gt;=Y$7,$D23&lt;=Y$7+6),"◆",""))</f>
        <v/>
      </c>
      <c r="Z23" s="33">
        <f>IF($D23="","",IF(AND(Piano!$D24="Milestone",$D23&gt;=Z$7,$D23&lt;=Z$7+6),"◆",""))</f>
        <v/>
      </c>
      <c r="AA23" s="33">
        <f>IF($D23="","",IF(AND(Piano!$D24="Milestone",$D23&gt;=AA$7,$D23&lt;=AA$7+6),"◆",""))</f>
        <v/>
      </c>
      <c r="AB23" s="33">
        <f>IF($D23="","",IF(AND(Piano!$D24="Milestone",$D23&gt;=AB$7,$D23&lt;=AB$7+6),"◆",""))</f>
        <v/>
      </c>
      <c r="AC23" s="33">
        <f>IF($D23="","",IF(AND(Piano!$D24="Milestone",$D23&gt;=AC$7,$D23&lt;=AC$7+6),"◆",""))</f>
        <v/>
      </c>
      <c r="AD23" s="33">
        <f>IF($D23="","",IF(AND(Piano!$D24="Milestone",$D23&gt;=AD$7,$D23&lt;=AD$7+6),"◆",""))</f>
        <v/>
      </c>
      <c r="AE23" s="33">
        <f>IF($D23="","",IF(AND(Piano!$D24="Milestone",$D23&gt;=AE$7,$D23&lt;=AE$7+6),"◆",""))</f>
        <v/>
      </c>
      <c r="AF23" s="33">
        <f>IF($D23="","",IF(AND(Piano!$D24="Milestone",$D23&gt;=AF$7,$D23&lt;=AF$7+6),"◆",""))</f>
        <v/>
      </c>
      <c r="AG23" s="33">
        <f>IF($D23="","",IF(AND(Piano!$D24="Milestone",$D23&gt;=AG$7,$D23&lt;=AG$7+6),"◆",""))</f>
        <v/>
      </c>
      <c r="AH23" s="33">
        <f>IF($D23="","",IF(AND(Piano!$D24="Milestone",$D23&gt;=AH$7,$D23&lt;=AH$7+6),"◆",""))</f>
        <v/>
      </c>
      <c r="AI23" s="33">
        <f>IF($D23="","",IF(AND(Piano!$D24="Milestone",$D23&gt;=AI$7,$D23&lt;=AI$7+6),"◆",""))</f>
        <v/>
      </c>
      <c r="AJ23" s="33">
        <f>IF($D23="","",IF(AND(Piano!$D24="Milestone",$D23&gt;=AJ$7,$D23&lt;=AJ$7+6),"◆",""))</f>
        <v/>
      </c>
      <c r="AK23" s="33">
        <f>IF($D23="","",IF(AND(Piano!$D24="Milestone",$D23&gt;=AK$7,$D23&lt;=AK$7+6),"◆",""))</f>
        <v/>
      </c>
    </row>
    <row r="24">
      <c r="A24" s="29">
        <f>IF(Piano!$C25="","",Piano!$A25)</f>
        <v/>
      </c>
      <c r="B24" s="30">
        <f>IF(Piano!$C25="","",Piano!$C25)</f>
        <v/>
      </c>
      <c r="C24" s="30">
        <f>IF(OR(Piano!$C25="",Piano!$E25=""),"",Piano!$E25)</f>
        <v/>
      </c>
      <c r="D24" s="31">
        <f>IF(OR(Piano!$C25="",Piano!$I25="",ISTEXT(Piano!$I25)),"",Piano!$I25)</f>
        <v/>
      </c>
      <c r="E24" s="31">
        <f>IF($D24="","",Piano!$J25)</f>
        <v/>
      </c>
      <c r="F24" s="32">
        <f>IF(OR(Piano!$C25="",Piano!$K25=""),"",Piano!$K25)</f>
        <v/>
      </c>
      <c r="G24" s="30">
        <f>IF(Piano!$C25="","",Piano!$R25)</f>
        <v/>
      </c>
      <c r="H24" s="33">
        <f>IF($D24="","",IF(AND(Piano!$D25="Milestone",$D24&gt;=H$7,$D24&lt;=H$7+6),"◆",""))</f>
        <v/>
      </c>
      <c r="I24" s="33">
        <f>IF($D24="","",IF(AND(Piano!$D25="Milestone",$D24&gt;=I$7,$D24&lt;=I$7+6),"◆",""))</f>
        <v/>
      </c>
      <c r="J24" s="33">
        <f>IF($D24="","",IF(AND(Piano!$D25="Milestone",$D24&gt;=J$7,$D24&lt;=J$7+6),"◆",""))</f>
        <v/>
      </c>
      <c r="K24" s="33">
        <f>IF($D24="","",IF(AND(Piano!$D25="Milestone",$D24&gt;=K$7,$D24&lt;=K$7+6),"◆",""))</f>
        <v/>
      </c>
      <c r="L24" s="33">
        <f>IF($D24="","",IF(AND(Piano!$D25="Milestone",$D24&gt;=L$7,$D24&lt;=L$7+6),"◆",""))</f>
        <v/>
      </c>
      <c r="M24" s="33">
        <f>IF($D24="","",IF(AND(Piano!$D25="Milestone",$D24&gt;=M$7,$D24&lt;=M$7+6),"◆",""))</f>
        <v/>
      </c>
      <c r="N24" s="33">
        <f>IF($D24="","",IF(AND(Piano!$D25="Milestone",$D24&gt;=N$7,$D24&lt;=N$7+6),"◆",""))</f>
        <v/>
      </c>
      <c r="O24" s="33">
        <f>IF($D24="","",IF(AND(Piano!$D25="Milestone",$D24&gt;=O$7,$D24&lt;=O$7+6),"◆",""))</f>
        <v/>
      </c>
      <c r="P24" s="33">
        <f>IF($D24="","",IF(AND(Piano!$D25="Milestone",$D24&gt;=P$7,$D24&lt;=P$7+6),"◆",""))</f>
        <v/>
      </c>
      <c r="Q24" s="33">
        <f>IF($D24="","",IF(AND(Piano!$D25="Milestone",$D24&gt;=Q$7,$D24&lt;=Q$7+6),"◆",""))</f>
        <v/>
      </c>
      <c r="R24" s="33">
        <f>IF($D24="","",IF(AND(Piano!$D25="Milestone",$D24&gt;=R$7,$D24&lt;=R$7+6),"◆",""))</f>
        <v/>
      </c>
      <c r="S24" s="33">
        <f>IF($D24="","",IF(AND(Piano!$D25="Milestone",$D24&gt;=S$7,$D24&lt;=S$7+6),"◆",""))</f>
        <v/>
      </c>
      <c r="T24" s="33">
        <f>IF($D24="","",IF(AND(Piano!$D25="Milestone",$D24&gt;=T$7,$D24&lt;=T$7+6),"◆",""))</f>
        <v/>
      </c>
      <c r="U24" s="33">
        <f>IF($D24="","",IF(AND(Piano!$D25="Milestone",$D24&gt;=U$7,$D24&lt;=U$7+6),"◆",""))</f>
        <v/>
      </c>
      <c r="V24" s="33">
        <f>IF($D24="","",IF(AND(Piano!$D25="Milestone",$D24&gt;=V$7,$D24&lt;=V$7+6),"◆",""))</f>
        <v/>
      </c>
      <c r="W24" s="33">
        <f>IF($D24="","",IF(AND(Piano!$D25="Milestone",$D24&gt;=W$7,$D24&lt;=W$7+6),"◆",""))</f>
        <v/>
      </c>
      <c r="X24" s="33">
        <f>IF($D24="","",IF(AND(Piano!$D25="Milestone",$D24&gt;=X$7,$D24&lt;=X$7+6),"◆",""))</f>
        <v/>
      </c>
      <c r="Y24" s="33">
        <f>IF($D24="","",IF(AND(Piano!$D25="Milestone",$D24&gt;=Y$7,$D24&lt;=Y$7+6),"◆",""))</f>
        <v/>
      </c>
      <c r="Z24" s="33">
        <f>IF($D24="","",IF(AND(Piano!$D25="Milestone",$D24&gt;=Z$7,$D24&lt;=Z$7+6),"◆",""))</f>
        <v/>
      </c>
      <c r="AA24" s="33">
        <f>IF($D24="","",IF(AND(Piano!$D25="Milestone",$D24&gt;=AA$7,$D24&lt;=AA$7+6),"◆",""))</f>
        <v/>
      </c>
      <c r="AB24" s="33">
        <f>IF($D24="","",IF(AND(Piano!$D25="Milestone",$D24&gt;=AB$7,$D24&lt;=AB$7+6),"◆",""))</f>
        <v/>
      </c>
      <c r="AC24" s="33">
        <f>IF($D24="","",IF(AND(Piano!$D25="Milestone",$D24&gt;=AC$7,$D24&lt;=AC$7+6),"◆",""))</f>
        <v/>
      </c>
      <c r="AD24" s="33">
        <f>IF($D24="","",IF(AND(Piano!$D25="Milestone",$D24&gt;=AD$7,$D24&lt;=AD$7+6),"◆",""))</f>
        <v/>
      </c>
      <c r="AE24" s="33">
        <f>IF($D24="","",IF(AND(Piano!$D25="Milestone",$D24&gt;=AE$7,$D24&lt;=AE$7+6),"◆",""))</f>
        <v/>
      </c>
      <c r="AF24" s="33">
        <f>IF($D24="","",IF(AND(Piano!$D25="Milestone",$D24&gt;=AF$7,$D24&lt;=AF$7+6),"◆",""))</f>
        <v/>
      </c>
      <c r="AG24" s="33">
        <f>IF($D24="","",IF(AND(Piano!$D25="Milestone",$D24&gt;=AG$7,$D24&lt;=AG$7+6),"◆",""))</f>
        <v/>
      </c>
      <c r="AH24" s="33">
        <f>IF($D24="","",IF(AND(Piano!$D25="Milestone",$D24&gt;=AH$7,$D24&lt;=AH$7+6),"◆",""))</f>
        <v/>
      </c>
      <c r="AI24" s="33">
        <f>IF($D24="","",IF(AND(Piano!$D25="Milestone",$D24&gt;=AI$7,$D24&lt;=AI$7+6),"◆",""))</f>
        <v/>
      </c>
      <c r="AJ24" s="33">
        <f>IF($D24="","",IF(AND(Piano!$D25="Milestone",$D24&gt;=AJ$7,$D24&lt;=AJ$7+6),"◆",""))</f>
        <v/>
      </c>
      <c r="AK24" s="33">
        <f>IF($D24="","",IF(AND(Piano!$D25="Milestone",$D24&gt;=AK$7,$D24&lt;=AK$7+6),"◆",""))</f>
        <v/>
      </c>
    </row>
    <row r="25">
      <c r="A25" s="29">
        <f>IF(Piano!$C26="","",Piano!$A26)</f>
        <v/>
      </c>
      <c r="B25" s="30">
        <f>IF(Piano!$C26="","",Piano!$C26)</f>
        <v/>
      </c>
      <c r="C25" s="30">
        <f>IF(OR(Piano!$C26="",Piano!$E26=""),"",Piano!$E26)</f>
        <v/>
      </c>
      <c r="D25" s="31">
        <f>IF(OR(Piano!$C26="",Piano!$I26="",ISTEXT(Piano!$I26)),"",Piano!$I26)</f>
        <v/>
      </c>
      <c r="E25" s="31">
        <f>IF($D25="","",Piano!$J26)</f>
        <v/>
      </c>
      <c r="F25" s="32">
        <f>IF(OR(Piano!$C26="",Piano!$K26=""),"",Piano!$K26)</f>
        <v/>
      </c>
      <c r="G25" s="30">
        <f>IF(Piano!$C26="","",Piano!$R26)</f>
        <v/>
      </c>
      <c r="H25" s="33">
        <f>IF($D25="","",IF(AND(Piano!$D26="Milestone",$D25&gt;=H$7,$D25&lt;=H$7+6),"◆",""))</f>
        <v/>
      </c>
      <c r="I25" s="33">
        <f>IF($D25="","",IF(AND(Piano!$D26="Milestone",$D25&gt;=I$7,$D25&lt;=I$7+6),"◆",""))</f>
        <v/>
      </c>
      <c r="J25" s="33">
        <f>IF($D25="","",IF(AND(Piano!$D26="Milestone",$D25&gt;=J$7,$D25&lt;=J$7+6),"◆",""))</f>
        <v/>
      </c>
      <c r="K25" s="33">
        <f>IF($D25="","",IF(AND(Piano!$D26="Milestone",$D25&gt;=K$7,$D25&lt;=K$7+6),"◆",""))</f>
        <v/>
      </c>
      <c r="L25" s="33">
        <f>IF($D25="","",IF(AND(Piano!$D26="Milestone",$D25&gt;=L$7,$D25&lt;=L$7+6),"◆",""))</f>
        <v/>
      </c>
      <c r="M25" s="33">
        <f>IF($D25="","",IF(AND(Piano!$D26="Milestone",$D25&gt;=M$7,$D25&lt;=M$7+6),"◆",""))</f>
        <v/>
      </c>
      <c r="N25" s="33">
        <f>IF($D25="","",IF(AND(Piano!$D26="Milestone",$D25&gt;=N$7,$D25&lt;=N$7+6),"◆",""))</f>
        <v/>
      </c>
      <c r="O25" s="33">
        <f>IF($D25="","",IF(AND(Piano!$D26="Milestone",$D25&gt;=O$7,$D25&lt;=O$7+6),"◆",""))</f>
        <v/>
      </c>
      <c r="P25" s="33">
        <f>IF($D25="","",IF(AND(Piano!$D26="Milestone",$D25&gt;=P$7,$D25&lt;=P$7+6),"◆",""))</f>
        <v/>
      </c>
      <c r="Q25" s="33">
        <f>IF($D25="","",IF(AND(Piano!$D26="Milestone",$D25&gt;=Q$7,$D25&lt;=Q$7+6),"◆",""))</f>
        <v/>
      </c>
      <c r="R25" s="33">
        <f>IF($D25="","",IF(AND(Piano!$D26="Milestone",$D25&gt;=R$7,$D25&lt;=R$7+6),"◆",""))</f>
        <v/>
      </c>
      <c r="S25" s="33">
        <f>IF($D25="","",IF(AND(Piano!$D26="Milestone",$D25&gt;=S$7,$D25&lt;=S$7+6),"◆",""))</f>
        <v/>
      </c>
      <c r="T25" s="33">
        <f>IF($D25="","",IF(AND(Piano!$D26="Milestone",$D25&gt;=T$7,$D25&lt;=T$7+6),"◆",""))</f>
        <v/>
      </c>
      <c r="U25" s="33">
        <f>IF($D25="","",IF(AND(Piano!$D26="Milestone",$D25&gt;=U$7,$D25&lt;=U$7+6),"◆",""))</f>
        <v/>
      </c>
      <c r="V25" s="33">
        <f>IF($D25="","",IF(AND(Piano!$D26="Milestone",$D25&gt;=V$7,$D25&lt;=V$7+6),"◆",""))</f>
        <v/>
      </c>
      <c r="W25" s="33">
        <f>IF($D25="","",IF(AND(Piano!$D26="Milestone",$D25&gt;=W$7,$D25&lt;=W$7+6),"◆",""))</f>
        <v/>
      </c>
      <c r="X25" s="33">
        <f>IF($D25="","",IF(AND(Piano!$D26="Milestone",$D25&gt;=X$7,$D25&lt;=X$7+6),"◆",""))</f>
        <v/>
      </c>
      <c r="Y25" s="33">
        <f>IF($D25="","",IF(AND(Piano!$D26="Milestone",$D25&gt;=Y$7,$D25&lt;=Y$7+6),"◆",""))</f>
        <v/>
      </c>
      <c r="Z25" s="33">
        <f>IF($D25="","",IF(AND(Piano!$D26="Milestone",$D25&gt;=Z$7,$D25&lt;=Z$7+6),"◆",""))</f>
        <v/>
      </c>
      <c r="AA25" s="33">
        <f>IF($D25="","",IF(AND(Piano!$D26="Milestone",$D25&gt;=AA$7,$D25&lt;=AA$7+6),"◆",""))</f>
        <v/>
      </c>
      <c r="AB25" s="33">
        <f>IF($D25="","",IF(AND(Piano!$D26="Milestone",$D25&gt;=AB$7,$D25&lt;=AB$7+6),"◆",""))</f>
        <v/>
      </c>
      <c r="AC25" s="33">
        <f>IF($D25="","",IF(AND(Piano!$D26="Milestone",$D25&gt;=AC$7,$D25&lt;=AC$7+6),"◆",""))</f>
        <v/>
      </c>
      <c r="AD25" s="33">
        <f>IF($D25="","",IF(AND(Piano!$D26="Milestone",$D25&gt;=AD$7,$D25&lt;=AD$7+6),"◆",""))</f>
        <v/>
      </c>
      <c r="AE25" s="33">
        <f>IF($D25="","",IF(AND(Piano!$D26="Milestone",$D25&gt;=AE$7,$D25&lt;=AE$7+6),"◆",""))</f>
        <v/>
      </c>
      <c r="AF25" s="33">
        <f>IF($D25="","",IF(AND(Piano!$D26="Milestone",$D25&gt;=AF$7,$D25&lt;=AF$7+6),"◆",""))</f>
        <v/>
      </c>
      <c r="AG25" s="33">
        <f>IF($D25="","",IF(AND(Piano!$D26="Milestone",$D25&gt;=AG$7,$D25&lt;=AG$7+6),"◆",""))</f>
        <v/>
      </c>
      <c r="AH25" s="33">
        <f>IF($D25="","",IF(AND(Piano!$D26="Milestone",$D25&gt;=AH$7,$D25&lt;=AH$7+6),"◆",""))</f>
        <v/>
      </c>
      <c r="AI25" s="33">
        <f>IF($D25="","",IF(AND(Piano!$D26="Milestone",$D25&gt;=AI$7,$D25&lt;=AI$7+6),"◆",""))</f>
        <v/>
      </c>
      <c r="AJ25" s="33">
        <f>IF($D25="","",IF(AND(Piano!$D26="Milestone",$D25&gt;=AJ$7,$D25&lt;=AJ$7+6),"◆",""))</f>
        <v/>
      </c>
      <c r="AK25" s="33">
        <f>IF($D25="","",IF(AND(Piano!$D26="Milestone",$D25&gt;=AK$7,$D25&lt;=AK$7+6),"◆",""))</f>
        <v/>
      </c>
    </row>
    <row r="26">
      <c r="A26" s="29">
        <f>IF(Piano!$C27="","",Piano!$A27)</f>
        <v/>
      </c>
      <c r="B26" s="30">
        <f>IF(Piano!$C27="","",Piano!$C27)</f>
        <v/>
      </c>
      <c r="C26" s="30">
        <f>IF(OR(Piano!$C27="",Piano!$E27=""),"",Piano!$E27)</f>
        <v/>
      </c>
      <c r="D26" s="31">
        <f>IF(OR(Piano!$C27="",Piano!$I27="",ISTEXT(Piano!$I27)),"",Piano!$I27)</f>
        <v/>
      </c>
      <c r="E26" s="31">
        <f>IF($D26="","",Piano!$J27)</f>
        <v/>
      </c>
      <c r="F26" s="32">
        <f>IF(OR(Piano!$C27="",Piano!$K27=""),"",Piano!$K27)</f>
        <v/>
      </c>
      <c r="G26" s="30">
        <f>IF(Piano!$C27="","",Piano!$R27)</f>
        <v/>
      </c>
      <c r="H26" s="33">
        <f>IF($D26="","",IF(AND(Piano!$D27="Milestone",$D26&gt;=H$7,$D26&lt;=H$7+6),"◆",""))</f>
        <v/>
      </c>
      <c r="I26" s="33">
        <f>IF($D26="","",IF(AND(Piano!$D27="Milestone",$D26&gt;=I$7,$D26&lt;=I$7+6),"◆",""))</f>
        <v/>
      </c>
      <c r="J26" s="33">
        <f>IF($D26="","",IF(AND(Piano!$D27="Milestone",$D26&gt;=J$7,$D26&lt;=J$7+6),"◆",""))</f>
        <v/>
      </c>
      <c r="K26" s="33">
        <f>IF($D26="","",IF(AND(Piano!$D27="Milestone",$D26&gt;=K$7,$D26&lt;=K$7+6),"◆",""))</f>
        <v/>
      </c>
      <c r="L26" s="33">
        <f>IF($D26="","",IF(AND(Piano!$D27="Milestone",$D26&gt;=L$7,$D26&lt;=L$7+6),"◆",""))</f>
        <v/>
      </c>
      <c r="M26" s="33">
        <f>IF($D26="","",IF(AND(Piano!$D27="Milestone",$D26&gt;=M$7,$D26&lt;=M$7+6),"◆",""))</f>
        <v/>
      </c>
      <c r="N26" s="33">
        <f>IF($D26="","",IF(AND(Piano!$D27="Milestone",$D26&gt;=N$7,$D26&lt;=N$7+6),"◆",""))</f>
        <v/>
      </c>
      <c r="O26" s="33">
        <f>IF($D26="","",IF(AND(Piano!$D27="Milestone",$D26&gt;=O$7,$D26&lt;=O$7+6),"◆",""))</f>
        <v/>
      </c>
      <c r="P26" s="33">
        <f>IF($D26="","",IF(AND(Piano!$D27="Milestone",$D26&gt;=P$7,$D26&lt;=P$7+6),"◆",""))</f>
        <v/>
      </c>
      <c r="Q26" s="33">
        <f>IF($D26="","",IF(AND(Piano!$D27="Milestone",$D26&gt;=Q$7,$D26&lt;=Q$7+6),"◆",""))</f>
        <v/>
      </c>
      <c r="R26" s="33">
        <f>IF($D26="","",IF(AND(Piano!$D27="Milestone",$D26&gt;=R$7,$D26&lt;=R$7+6),"◆",""))</f>
        <v/>
      </c>
      <c r="S26" s="33">
        <f>IF($D26="","",IF(AND(Piano!$D27="Milestone",$D26&gt;=S$7,$D26&lt;=S$7+6),"◆",""))</f>
        <v/>
      </c>
      <c r="T26" s="33">
        <f>IF($D26="","",IF(AND(Piano!$D27="Milestone",$D26&gt;=T$7,$D26&lt;=T$7+6),"◆",""))</f>
        <v/>
      </c>
      <c r="U26" s="33">
        <f>IF($D26="","",IF(AND(Piano!$D27="Milestone",$D26&gt;=U$7,$D26&lt;=U$7+6),"◆",""))</f>
        <v/>
      </c>
      <c r="V26" s="33">
        <f>IF($D26="","",IF(AND(Piano!$D27="Milestone",$D26&gt;=V$7,$D26&lt;=V$7+6),"◆",""))</f>
        <v/>
      </c>
      <c r="W26" s="33">
        <f>IF($D26="","",IF(AND(Piano!$D27="Milestone",$D26&gt;=W$7,$D26&lt;=W$7+6),"◆",""))</f>
        <v/>
      </c>
      <c r="X26" s="33">
        <f>IF($D26="","",IF(AND(Piano!$D27="Milestone",$D26&gt;=X$7,$D26&lt;=X$7+6),"◆",""))</f>
        <v/>
      </c>
      <c r="Y26" s="33">
        <f>IF($D26="","",IF(AND(Piano!$D27="Milestone",$D26&gt;=Y$7,$D26&lt;=Y$7+6),"◆",""))</f>
        <v/>
      </c>
      <c r="Z26" s="33">
        <f>IF($D26="","",IF(AND(Piano!$D27="Milestone",$D26&gt;=Z$7,$D26&lt;=Z$7+6),"◆",""))</f>
        <v/>
      </c>
      <c r="AA26" s="33">
        <f>IF($D26="","",IF(AND(Piano!$D27="Milestone",$D26&gt;=AA$7,$D26&lt;=AA$7+6),"◆",""))</f>
        <v/>
      </c>
      <c r="AB26" s="33">
        <f>IF($D26="","",IF(AND(Piano!$D27="Milestone",$D26&gt;=AB$7,$D26&lt;=AB$7+6),"◆",""))</f>
        <v/>
      </c>
      <c r="AC26" s="33">
        <f>IF($D26="","",IF(AND(Piano!$D27="Milestone",$D26&gt;=AC$7,$D26&lt;=AC$7+6),"◆",""))</f>
        <v/>
      </c>
      <c r="AD26" s="33">
        <f>IF($D26="","",IF(AND(Piano!$D27="Milestone",$D26&gt;=AD$7,$D26&lt;=AD$7+6),"◆",""))</f>
        <v/>
      </c>
      <c r="AE26" s="33">
        <f>IF($D26="","",IF(AND(Piano!$D27="Milestone",$D26&gt;=AE$7,$D26&lt;=AE$7+6),"◆",""))</f>
        <v/>
      </c>
      <c r="AF26" s="33">
        <f>IF($D26="","",IF(AND(Piano!$D27="Milestone",$D26&gt;=AF$7,$D26&lt;=AF$7+6),"◆",""))</f>
        <v/>
      </c>
      <c r="AG26" s="33">
        <f>IF($D26="","",IF(AND(Piano!$D27="Milestone",$D26&gt;=AG$7,$D26&lt;=AG$7+6),"◆",""))</f>
        <v/>
      </c>
      <c r="AH26" s="33">
        <f>IF($D26="","",IF(AND(Piano!$D27="Milestone",$D26&gt;=AH$7,$D26&lt;=AH$7+6),"◆",""))</f>
        <v/>
      </c>
      <c r="AI26" s="33">
        <f>IF($D26="","",IF(AND(Piano!$D27="Milestone",$D26&gt;=AI$7,$D26&lt;=AI$7+6),"◆",""))</f>
        <v/>
      </c>
      <c r="AJ26" s="33">
        <f>IF($D26="","",IF(AND(Piano!$D27="Milestone",$D26&gt;=AJ$7,$D26&lt;=AJ$7+6),"◆",""))</f>
        <v/>
      </c>
      <c r="AK26" s="33">
        <f>IF($D26="","",IF(AND(Piano!$D27="Milestone",$D26&gt;=AK$7,$D26&lt;=AK$7+6),"◆",""))</f>
        <v/>
      </c>
    </row>
    <row r="27">
      <c r="A27" s="29">
        <f>IF(Piano!$C28="","",Piano!$A28)</f>
        <v/>
      </c>
      <c r="B27" s="30">
        <f>IF(Piano!$C28="","",Piano!$C28)</f>
        <v/>
      </c>
      <c r="C27" s="30">
        <f>IF(OR(Piano!$C28="",Piano!$E28=""),"",Piano!$E28)</f>
        <v/>
      </c>
      <c r="D27" s="31">
        <f>IF(OR(Piano!$C28="",Piano!$I28="",ISTEXT(Piano!$I28)),"",Piano!$I28)</f>
        <v/>
      </c>
      <c r="E27" s="31">
        <f>IF($D27="","",Piano!$J28)</f>
        <v/>
      </c>
      <c r="F27" s="32">
        <f>IF(OR(Piano!$C28="",Piano!$K28=""),"",Piano!$K28)</f>
        <v/>
      </c>
      <c r="G27" s="30">
        <f>IF(Piano!$C28="","",Piano!$R28)</f>
        <v/>
      </c>
      <c r="H27" s="33">
        <f>IF($D27="","",IF(AND(Piano!$D28="Milestone",$D27&gt;=H$7,$D27&lt;=H$7+6),"◆",""))</f>
        <v/>
      </c>
      <c r="I27" s="33">
        <f>IF($D27="","",IF(AND(Piano!$D28="Milestone",$D27&gt;=I$7,$D27&lt;=I$7+6),"◆",""))</f>
        <v/>
      </c>
      <c r="J27" s="33">
        <f>IF($D27="","",IF(AND(Piano!$D28="Milestone",$D27&gt;=J$7,$D27&lt;=J$7+6),"◆",""))</f>
        <v/>
      </c>
      <c r="K27" s="33">
        <f>IF($D27="","",IF(AND(Piano!$D28="Milestone",$D27&gt;=K$7,$D27&lt;=K$7+6),"◆",""))</f>
        <v/>
      </c>
      <c r="L27" s="33">
        <f>IF($D27="","",IF(AND(Piano!$D28="Milestone",$D27&gt;=L$7,$D27&lt;=L$7+6),"◆",""))</f>
        <v/>
      </c>
      <c r="M27" s="33">
        <f>IF($D27="","",IF(AND(Piano!$D28="Milestone",$D27&gt;=M$7,$D27&lt;=M$7+6),"◆",""))</f>
        <v/>
      </c>
      <c r="N27" s="33">
        <f>IF($D27="","",IF(AND(Piano!$D28="Milestone",$D27&gt;=N$7,$D27&lt;=N$7+6),"◆",""))</f>
        <v/>
      </c>
      <c r="O27" s="33">
        <f>IF($D27="","",IF(AND(Piano!$D28="Milestone",$D27&gt;=O$7,$D27&lt;=O$7+6),"◆",""))</f>
        <v/>
      </c>
      <c r="P27" s="33">
        <f>IF($D27="","",IF(AND(Piano!$D28="Milestone",$D27&gt;=P$7,$D27&lt;=P$7+6),"◆",""))</f>
        <v/>
      </c>
      <c r="Q27" s="33">
        <f>IF($D27="","",IF(AND(Piano!$D28="Milestone",$D27&gt;=Q$7,$D27&lt;=Q$7+6),"◆",""))</f>
        <v/>
      </c>
      <c r="R27" s="33">
        <f>IF($D27="","",IF(AND(Piano!$D28="Milestone",$D27&gt;=R$7,$D27&lt;=R$7+6),"◆",""))</f>
        <v/>
      </c>
      <c r="S27" s="33">
        <f>IF($D27="","",IF(AND(Piano!$D28="Milestone",$D27&gt;=S$7,$D27&lt;=S$7+6),"◆",""))</f>
        <v/>
      </c>
      <c r="T27" s="33">
        <f>IF($D27="","",IF(AND(Piano!$D28="Milestone",$D27&gt;=T$7,$D27&lt;=T$7+6),"◆",""))</f>
        <v/>
      </c>
      <c r="U27" s="33">
        <f>IF($D27="","",IF(AND(Piano!$D28="Milestone",$D27&gt;=U$7,$D27&lt;=U$7+6),"◆",""))</f>
        <v/>
      </c>
      <c r="V27" s="33">
        <f>IF($D27="","",IF(AND(Piano!$D28="Milestone",$D27&gt;=V$7,$D27&lt;=V$7+6),"◆",""))</f>
        <v/>
      </c>
      <c r="W27" s="33">
        <f>IF($D27="","",IF(AND(Piano!$D28="Milestone",$D27&gt;=W$7,$D27&lt;=W$7+6),"◆",""))</f>
        <v/>
      </c>
      <c r="X27" s="33">
        <f>IF($D27="","",IF(AND(Piano!$D28="Milestone",$D27&gt;=X$7,$D27&lt;=X$7+6),"◆",""))</f>
        <v/>
      </c>
      <c r="Y27" s="33">
        <f>IF($D27="","",IF(AND(Piano!$D28="Milestone",$D27&gt;=Y$7,$D27&lt;=Y$7+6),"◆",""))</f>
        <v/>
      </c>
      <c r="Z27" s="33">
        <f>IF($D27="","",IF(AND(Piano!$D28="Milestone",$D27&gt;=Z$7,$D27&lt;=Z$7+6),"◆",""))</f>
        <v/>
      </c>
      <c r="AA27" s="33">
        <f>IF($D27="","",IF(AND(Piano!$D28="Milestone",$D27&gt;=AA$7,$D27&lt;=AA$7+6),"◆",""))</f>
        <v/>
      </c>
      <c r="AB27" s="33">
        <f>IF($D27="","",IF(AND(Piano!$D28="Milestone",$D27&gt;=AB$7,$D27&lt;=AB$7+6),"◆",""))</f>
        <v/>
      </c>
      <c r="AC27" s="33">
        <f>IF($D27="","",IF(AND(Piano!$D28="Milestone",$D27&gt;=AC$7,$D27&lt;=AC$7+6),"◆",""))</f>
        <v/>
      </c>
      <c r="AD27" s="33">
        <f>IF($D27="","",IF(AND(Piano!$D28="Milestone",$D27&gt;=AD$7,$D27&lt;=AD$7+6),"◆",""))</f>
        <v/>
      </c>
      <c r="AE27" s="33">
        <f>IF($D27="","",IF(AND(Piano!$D28="Milestone",$D27&gt;=AE$7,$D27&lt;=AE$7+6),"◆",""))</f>
        <v/>
      </c>
      <c r="AF27" s="33">
        <f>IF($D27="","",IF(AND(Piano!$D28="Milestone",$D27&gt;=AF$7,$D27&lt;=AF$7+6),"◆",""))</f>
        <v/>
      </c>
      <c r="AG27" s="33">
        <f>IF($D27="","",IF(AND(Piano!$D28="Milestone",$D27&gt;=AG$7,$D27&lt;=AG$7+6),"◆",""))</f>
        <v/>
      </c>
      <c r="AH27" s="33">
        <f>IF($D27="","",IF(AND(Piano!$D28="Milestone",$D27&gt;=AH$7,$D27&lt;=AH$7+6),"◆",""))</f>
        <v/>
      </c>
      <c r="AI27" s="33">
        <f>IF($D27="","",IF(AND(Piano!$D28="Milestone",$D27&gt;=AI$7,$D27&lt;=AI$7+6),"◆",""))</f>
        <v/>
      </c>
      <c r="AJ27" s="33">
        <f>IF($D27="","",IF(AND(Piano!$D28="Milestone",$D27&gt;=AJ$7,$D27&lt;=AJ$7+6),"◆",""))</f>
        <v/>
      </c>
      <c r="AK27" s="33">
        <f>IF($D27="","",IF(AND(Piano!$D28="Milestone",$D27&gt;=AK$7,$D27&lt;=AK$7+6),"◆",""))</f>
        <v/>
      </c>
    </row>
    <row r="28">
      <c r="A28" s="29">
        <f>IF(Piano!$C29="","",Piano!$A29)</f>
        <v/>
      </c>
      <c r="B28" s="30">
        <f>IF(Piano!$C29="","",Piano!$C29)</f>
        <v/>
      </c>
      <c r="C28" s="30">
        <f>IF(OR(Piano!$C29="",Piano!$E29=""),"",Piano!$E29)</f>
        <v/>
      </c>
      <c r="D28" s="31">
        <f>IF(OR(Piano!$C29="",Piano!$I29="",ISTEXT(Piano!$I29)),"",Piano!$I29)</f>
        <v/>
      </c>
      <c r="E28" s="31">
        <f>IF($D28="","",Piano!$J29)</f>
        <v/>
      </c>
      <c r="F28" s="32">
        <f>IF(OR(Piano!$C29="",Piano!$K29=""),"",Piano!$K29)</f>
        <v/>
      </c>
      <c r="G28" s="30">
        <f>IF(Piano!$C29="","",Piano!$R29)</f>
        <v/>
      </c>
      <c r="H28" s="33">
        <f>IF($D28="","",IF(AND(Piano!$D29="Milestone",$D28&gt;=H$7,$D28&lt;=H$7+6),"◆",""))</f>
        <v/>
      </c>
      <c r="I28" s="33">
        <f>IF($D28="","",IF(AND(Piano!$D29="Milestone",$D28&gt;=I$7,$D28&lt;=I$7+6),"◆",""))</f>
        <v/>
      </c>
      <c r="J28" s="33">
        <f>IF($D28="","",IF(AND(Piano!$D29="Milestone",$D28&gt;=J$7,$D28&lt;=J$7+6),"◆",""))</f>
        <v/>
      </c>
      <c r="K28" s="33">
        <f>IF($D28="","",IF(AND(Piano!$D29="Milestone",$D28&gt;=K$7,$D28&lt;=K$7+6),"◆",""))</f>
        <v/>
      </c>
      <c r="L28" s="33">
        <f>IF($D28="","",IF(AND(Piano!$D29="Milestone",$D28&gt;=L$7,$D28&lt;=L$7+6),"◆",""))</f>
        <v/>
      </c>
      <c r="M28" s="33">
        <f>IF($D28="","",IF(AND(Piano!$D29="Milestone",$D28&gt;=M$7,$D28&lt;=M$7+6),"◆",""))</f>
        <v/>
      </c>
      <c r="N28" s="33">
        <f>IF($D28="","",IF(AND(Piano!$D29="Milestone",$D28&gt;=N$7,$D28&lt;=N$7+6),"◆",""))</f>
        <v/>
      </c>
      <c r="O28" s="33">
        <f>IF($D28="","",IF(AND(Piano!$D29="Milestone",$D28&gt;=O$7,$D28&lt;=O$7+6),"◆",""))</f>
        <v/>
      </c>
      <c r="P28" s="33">
        <f>IF($D28="","",IF(AND(Piano!$D29="Milestone",$D28&gt;=P$7,$D28&lt;=P$7+6),"◆",""))</f>
        <v/>
      </c>
      <c r="Q28" s="33">
        <f>IF($D28="","",IF(AND(Piano!$D29="Milestone",$D28&gt;=Q$7,$D28&lt;=Q$7+6),"◆",""))</f>
        <v/>
      </c>
      <c r="R28" s="33">
        <f>IF($D28="","",IF(AND(Piano!$D29="Milestone",$D28&gt;=R$7,$D28&lt;=R$7+6),"◆",""))</f>
        <v/>
      </c>
      <c r="S28" s="33">
        <f>IF($D28="","",IF(AND(Piano!$D29="Milestone",$D28&gt;=S$7,$D28&lt;=S$7+6),"◆",""))</f>
        <v/>
      </c>
      <c r="T28" s="33">
        <f>IF($D28="","",IF(AND(Piano!$D29="Milestone",$D28&gt;=T$7,$D28&lt;=T$7+6),"◆",""))</f>
        <v/>
      </c>
      <c r="U28" s="33">
        <f>IF($D28="","",IF(AND(Piano!$D29="Milestone",$D28&gt;=U$7,$D28&lt;=U$7+6),"◆",""))</f>
        <v/>
      </c>
      <c r="V28" s="33">
        <f>IF($D28="","",IF(AND(Piano!$D29="Milestone",$D28&gt;=V$7,$D28&lt;=V$7+6),"◆",""))</f>
        <v/>
      </c>
      <c r="W28" s="33">
        <f>IF($D28="","",IF(AND(Piano!$D29="Milestone",$D28&gt;=W$7,$D28&lt;=W$7+6),"◆",""))</f>
        <v/>
      </c>
      <c r="X28" s="33">
        <f>IF($D28="","",IF(AND(Piano!$D29="Milestone",$D28&gt;=X$7,$D28&lt;=X$7+6),"◆",""))</f>
        <v/>
      </c>
      <c r="Y28" s="33">
        <f>IF($D28="","",IF(AND(Piano!$D29="Milestone",$D28&gt;=Y$7,$D28&lt;=Y$7+6),"◆",""))</f>
        <v/>
      </c>
      <c r="Z28" s="33">
        <f>IF($D28="","",IF(AND(Piano!$D29="Milestone",$D28&gt;=Z$7,$D28&lt;=Z$7+6),"◆",""))</f>
        <v/>
      </c>
      <c r="AA28" s="33">
        <f>IF($D28="","",IF(AND(Piano!$D29="Milestone",$D28&gt;=AA$7,$D28&lt;=AA$7+6),"◆",""))</f>
        <v/>
      </c>
      <c r="AB28" s="33">
        <f>IF($D28="","",IF(AND(Piano!$D29="Milestone",$D28&gt;=AB$7,$D28&lt;=AB$7+6),"◆",""))</f>
        <v/>
      </c>
      <c r="AC28" s="33">
        <f>IF($D28="","",IF(AND(Piano!$D29="Milestone",$D28&gt;=AC$7,$D28&lt;=AC$7+6),"◆",""))</f>
        <v/>
      </c>
      <c r="AD28" s="33">
        <f>IF($D28="","",IF(AND(Piano!$D29="Milestone",$D28&gt;=AD$7,$D28&lt;=AD$7+6),"◆",""))</f>
        <v/>
      </c>
      <c r="AE28" s="33">
        <f>IF($D28="","",IF(AND(Piano!$D29="Milestone",$D28&gt;=AE$7,$D28&lt;=AE$7+6),"◆",""))</f>
        <v/>
      </c>
      <c r="AF28" s="33">
        <f>IF($D28="","",IF(AND(Piano!$D29="Milestone",$D28&gt;=AF$7,$D28&lt;=AF$7+6),"◆",""))</f>
        <v/>
      </c>
      <c r="AG28" s="33">
        <f>IF($D28="","",IF(AND(Piano!$D29="Milestone",$D28&gt;=AG$7,$D28&lt;=AG$7+6),"◆",""))</f>
        <v/>
      </c>
      <c r="AH28" s="33">
        <f>IF($D28="","",IF(AND(Piano!$D29="Milestone",$D28&gt;=AH$7,$D28&lt;=AH$7+6),"◆",""))</f>
        <v/>
      </c>
      <c r="AI28" s="33">
        <f>IF($D28="","",IF(AND(Piano!$D29="Milestone",$D28&gt;=AI$7,$D28&lt;=AI$7+6),"◆",""))</f>
        <v/>
      </c>
      <c r="AJ28" s="33">
        <f>IF($D28="","",IF(AND(Piano!$D29="Milestone",$D28&gt;=AJ$7,$D28&lt;=AJ$7+6),"◆",""))</f>
        <v/>
      </c>
      <c r="AK28" s="33">
        <f>IF($D28="","",IF(AND(Piano!$D29="Milestone",$D28&gt;=AK$7,$D28&lt;=AK$7+6),"◆",""))</f>
        <v/>
      </c>
    </row>
    <row r="29">
      <c r="A29" s="29">
        <f>IF(Piano!$C30="","",Piano!$A30)</f>
        <v/>
      </c>
      <c r="B29" s="30">
        <f>IF(Piano!$C30="","",Piano!$C30)</f>
        <v/>
      </c>
      <c r="C29" s="30">
        <f>IF(OR(Piano!$C30="",Piano!$E30=""),"",Piano!$E30)</f>
        <v/>
      </c>
      <c r="D29" s="31">
        <f>IF(OR(Piano!$C30="",Piano!$I30="",ISTEXT(Piano!$I30)),"",Piano!$I30)</f>
        <v/>
      </c>
      <c r="E29" s="31">
        <f>IF($D29="","",Piano!$J30)</f>
        <v/>
      </c>
      <c r="F29" s="32">
        <f>IF(OR(Piano!$C30="",Piano!$K30=""),"",Piano!$K30)</f>
        <v/>
      </c>
      <c r="G29" s="30">
        <f>IF(Piano!$C30="","",Piano!$R30)</f>
        <v/>
      </c>
      <c r="H29" s="33">
        <f>IF($D29="","",IF(AND(Piano!$D30="Milestone",$D29&gt;=H$7,$D29&lt;=H$7+6),"◆",""))</f>
        <v/>
      </c>
      <c r="I29" s="33">
        <f>IF($D29="","",IF(AND(Piano!$D30="Milestone",$D29&gt;=I$7,$D29&lt;=I$7+6),"◆",""))</f>
        <v/>
      </c>
      <c r="J29" s="33">
        <f>IF($D29="","",IF(AND(Piano!$D30="Milestone",$D29&gt;=J$7,$D29&lt;=J$7+6),"◆",""))</f>
        <v/>
      </c>
      <c r="K29" s="33">
        <f>IF($D29="","",IF(AND(Piano!$D30="Milestone",$D29&gt;=K$7,$D29&lt;=K$7+6),"◆",""))</f>
        <v/>
      </c>
      <c r="L29" s="33">
        <f>IF($D29="","",IF(AND(Piano!$D30="Milestone",$D29&gt;=L$7,$D29&lt;=L$7+6),"◆",""))</f>
        <v/>
      </c>
      <c r="M29" s="33">
        <f>IF($D29="","",IF(AND(Piano!$D30="Milestone",$D29&gt;=M$7,$D29&lt;=M$7+6),"◆",""))</f>
        <v/>
      </c>
      <c r="N29" s="33">
        <f>IF($D29="","",IF(AND(Piano!$D30="Milestone",$D29&gt;=N$7,$D29&lt;=N$7+6),"◆",""))</f>
        <v/>
      </c>
      <c r="O29" s="33">
        <f>IF($D29="","",IF(AND(Piano!$D30="Milestone",$D29&gt;=O$7,$D29&lt;=O$7+6),"◆",""))</f>
        <v/>
      </c>
      <c r="P29" s="33">
        <f>IF($D29="","",IF(AND(Piano!$D30="Milestone",$D29&gt;=P$7,$D29&lt;=P$7+6),"◆",""))</f>
        <v/>
      </c>
      <c r="Q29" s="33">
        <f>IF($D29="","",IF(AND(Piano!$D30="Milestone",$D29&gt;=Q$7,$D29&lt;=Q$7+6),"◆",""))</f>
        <v/>
      </c>
      <c r="R29" s="33">
        <f>IF($D29="","",IF(AND(Piano!$D30="Milestone",$D29&gt;=R$7,$D29&lt;=R$7+6),"◆",""))</f>
        <v/>
      </c>
      <c r="S29" s="33">
        <f>IF($D29="","",IF(AND(Piano!$D30="Milestone",$D29&gt;=S$7,$D29&lt;=S$7+6),"◆",""))</f>
        <v/>
      </c>
      <c r="T29" s="33">
        <f>IF($D29="","",IF(AND(Piano!$D30="Milestone",$D29&gt;=T$7,$D29&lt;=T$7+6),"◆",""))</f>
        <v/>
      </c>
      <c r="U29" s="33">
        <f>IF($D29="","",IF(AND(Piano!$D30="Milestone",$D29&gt;=U$7,$D29&lt;=U$7+6),"◆",""))</f>
        <v/>
      </c>
      <c r="V29" s="33">
        <f>IF($D29="","",IF(AND(Piano!$D30="Milestone",$D29&gt;=V$7,$D29&lt;=V$7+6),"◆",""))</f>
        <v/>
      </c>
      <c r="W29" s="33">
        <f>IF($D29="","",IF(AND(Piano!$D30="Milestone",$D29&gt;=W$7,$D29&lt;=W$7+6),"◆",""))</f>
        <v/>
      </c>
      <c r="X29" s="33">
        <f>IF($D29="","",IF(AND(Piano!$D30="Milestone",$D29&gt;=X$7,$D29&lt;=X$7+6),"◆",""))</f>
        <v/>
      </c>
      <c r="Y29" s="33">
        <f>IF($D29="","",IF(AND(Piano!$D30="Milestone",$D29&gt;=Y$7,$D29&lt;=Y$7+6),"◆",""))</f>
        <v/>
      </c>
      <c r="Z29" s="33">
        <f>IF($D29="","",IF(AND(Piano!$D30="Milestone",$D29&gt;=Z$7,$D29&lt;=Z$7+6),"◆",""))</f>
        <v/>
      </c>
      <c r="AA29" s="33">
        <f>IF($D29="","",IF(AND(Piano!$D30="Milestone",$D29&gt;=AA$7,$D29&lt;=AA$7+6),"◆",""))</f>
        <v/>
      </c>
      <c r="AB29" s="33">
        <f>IF($D29="","",IF(AND(Piano!$D30="Milestone",$D29&gt;=AB$7,$D29&lt;=AB$7+6),"◆",""))</f>
        <v/>
      </c>
      <c r="AC29" s="33">
        <f>IF($D29="","",IF(AND(Piano!$D30="Milestone",$D29&gt;=AC$7,$D29&lt;=AC$7+6),"◆",""))</f>
        <v/>
      </c>
      <c r="AD29" s="33">
        <f>IF($D29="","",IF(AND(Piano!$D30="Milestone",$D29&gt;=AD$7,$D29&lt;=AD$7+6),"◆",""))</f>
        <v/>
      </c>
      <c r="AE29" s="33">
        <f>IF($D29="","",IF(AND(Piano!$D30="Milestone",$D29&gt;=AE$7,$D29&lt;=AE$7+6),"◆",""))</f>
        <v/>
      </c>
      <c r="AF29" s="33">
        <f>IF($D29="","",IF(AND(Piano!$D30="Milestone",$D29&gt;=AF$7,$D29&lt;=AF$7+6),"◆",""))</f>
        <v/>
      </c>
      <c r="AG29" s="33">
        <f>IF($D29="","",IF(AND(Piano!$D30="Milestone",$D29&gt;=AG$7,$D29&lt;=AG$7+6),"◆",""))</f>
        <v/>
      </c>
      <c r="AH29" s="33">
        <f>IF($D29="","",IF(AND(Piano!$D30="Milestone",$D29&gt;=AH$7,$D29&lt;=AH$7+6),"◆",""))</f>
        <v/>
      </c>
      <c r="AI29" s="33">
        <f>IF($D29="","",IF(AND(Piano!$D30="Milestone",$D29&gt;=AI$7,$D29&lt;=AI$7+6),"◆",""))</f>
        <v/>
      </c>
      <c r="AJ29" s="33">
        <f>IF($D29="","",IF(AND(Piano!$D30="Milestone",$D29&gt;=AJ$7,$D29&lt;=AJ$7+6),"◆",""))</f>
        <v/>
      </c>
      <c r="AK29" s="33">
        <f>IF($D29="","",IF(AND(Piano!$D30="Milestone",$D29&gt;=AK$7,$D29&lt;=AK$7+6),"◆",""))</f>
        <v/>
      </c>
    </row>
    <row r="30">
      <c r="A30" s="29">
        <f>IF(Piano!$C31="","",Piano!$A31)</f>
        <v/>
      </c>
      <c r="B30" s="30">
        <f>IF(Piano!$C31="","",Piano!$C31)</f>
        <v/>
      </c>
      <c r="C30" s="30">
        <f>IF(OR(Piano!$C31="",Piano!$E31=""),"",Piano!$E31)</f>
        <v/>
      </c>
      <c r="D30" s="31">
        <f>IF(OR(Piano!$C31="",Piano!$I31="",ISTEXT(Piano!$I31)),"",Piano!$I31)</f>
        <v/>
      </c>
      <c r="E30" s="31">
        <f>IF($D30="","",Piano!$J31)</f>
        <v/>
      </c>
      <c r="F30" s="32">
        <f>IF(OR(Piano!$C31="",Piano!$K31=""),"",Piano!$K31)</f>
        <v/>
      </c>
      <c r="G30" s="30">
        <f>IF(Piano!$C31="","",Piano!$R31)</f>
        <v/>
      </c>
      <c r="H30" s="33">
        <f>IF($D30="","",IF(AND(Piano!$D31="Milestone",$D30&gt;=H$7,$D30&lt;=H$7+6),"◆",""))</f>
        <v/>
      </c>
      <c r="I30" s="33">
        <f>IF($D30="","",IF(AND(Piano!$D31="Milestone",$D30&gt;=I$7,$D30&lt;=I$7+6),"◆",""))</f>
        <v/>
      </c>
      <c r="J30" s="33">
        <f>IF($D30="","",IF(AND(Piano!$D31="Milestone",$D30&gt;=J$7,$D30&lt;=J$7+6),"◆",""))</f>
        <v/>
      </c>
      <c r="K30" s="33">
        <f>IF($D30="","",IF(AND(Piano!$D31="Milestone",$D30&gt;=K$7,$D30&lt;=K$7+6),"◆",""))</f>
        <v/>
      </c>
      <c r="L30" s="33">
        <f>IF($D30="","",IF(AND(Piano!$D31="Milestone",$D30&gt;=L$7,$D30&lt;=L$7+6),"◆",""))</f>
        <v/>
      </c>
      <c r="M30" s="33">
        <f>IF($D30="","",IF(AND(Piano!$D31="Milestone",$D30&gt;=M$7,$D30&lt;=M$7+6),"◆",""))</f>
        <v/>
      </c>
      <c r="N30" s="33">
        <f>IF($D30="","",IF(AND(Piano!$D31="Milestone",$D30&gt;=N$7,$D30&lt;=N$7+6),"◆",""))</f>
        <v/>
      </c>
      <c r="O30" s="33">
        <f>IF($D30="","",IF(AND(Piano!$D31="Milestone",$D30&gt;=O$7,$D30&lt;=O$7+6),"◆",""))</f>
        <v/>
      </c>
      <c r="P30" s="33">
        <f>IF($D30="","",IF(AND(Piano!$D31="Milestone",$D30&gt;=P$7,$D30&lt;=P$7+6),"◆",""))</f>
        <v/>
      </c>
      <c r="Q30" s="33">
        <f>IF($D30="","",IF(AND(Piano!$D31="Milestone",$D30&gt;=Q$7,$D30&lt;=Q$7+6),"◆",""))</f>
        <v/>
      </c>
      <c r="R30" s="33">
        <f>IF($D30="","",IF(AND(Piano!$D31="Milestone",$D30&gt;=R$7,$D30&lt;=R$7+6),"◆",""))</f>
        <v/>
      </c>
      <c r="S30" s="33">
        <f>IF($D30="","",IF(AND(Piano!$D31="Milestone",$D30&gt;=S$7,$D30&lt;=S$7+6),"◆",""))</f>
        <v/>
      </c>
      <c r="T30" s="33">
        <f>IF($D30="","",IF(AND(Piano!$D31="Milestone",$D30&gt;=T$7,$D30&lt;=T$7+6),"◆",""))</f>
        <v/>
      </c>
      <c r="U30" s="33">
        <f>IF($D30="","",IF(AND(Piano!$D31="Milestone",$D30&gt;=U$7,$D30&lt;=U$7+6),"◆",""))</f>
        <v/>
      </c>
      <c r="V30" s="33">
        <f>IF($D30="","",IF(AND(Piano!$D31="Milestone",$D30&gt;=V$7,$D30&lt;=V$7+6),"◆",""))</f>
        <v/>
      </c>
      <c r="W30" s="33">
        <f>IF($D30="","",IF(AND(Piano!$D31="Milestone",$D30&gt;=W$7,$D30&lt;=W$7+6),"◆",""))</f>
        <v/>
      </c>
      <c r="X30" s="33">
        <f>IF($D30="","",IF(AND(Piano!$D31="Milestone",$D30&gt;=X$7,$D30&lt;=X$7+6),"◆",""))</f>
        <v/>
      </c>
      <c r="Y30" s="33">
        <f>IF($D30="","",IF(AND(Piano!$D31="Milestone",$D30&gt;=Y$7,$D30&lt;=Y$7+6),"◆",""))</f>
        <v/>
      </c>
      <c r="Z30" s="33">
        <f>IF($D30="","",IF(AND(Piano!$D31="Milestone",$D30&gt;=Z$7,$D30&lt;=Z$7+6),"◆",""))</f>
        <v/>
      </c>
      <c r="AA30" s="33">
        <f>IF($D30="","",IF(AND(Piano!$D31="Milestone",$D30&gt;=AA$7,$D30&lt;=AA$7+6),"◆",""))</f>
        <v/>
      </c>
      <c r="AB30" s="33">
        <f>IF($D30="","",IF(AND(Piano!$D31="Milestone",$D30&gt;=AB$7,$D30&lt;=AB$7+6),"◆",""))</f>
        <v/>
      </c>
      <c r="AC30" s="33">
        <f>IF($D30="","",IF(AND(Piano!$D31="Milestone",$D30&gt;=AC$7,$D30&lt;=AC$7+6),"◆",""))</f>
        <v/>
      </c>
      <c r="AD30" s="33">
        <f>IF($D30="","",IF(AND(Piano!$D31="Milestone",$D30&gt;=AD$7,$D30&lt;=AD$7+6),"◆",""))</f>
        <v/>
      </c>
      <c r="AE30" s="33">
        <f>IF($D30="","",IF(AND(Piano!$D31="Milestone",$D30&gt;=AE$7,$D30&lt;=AE$7+6),"◆",""))</f>
        <v/>
      </c>
      <c r="AF30" s="33">
        <f>IF($D30="","",IF(AND(Piano!$D31="Milestone",$D30&gt;=AF$7,$D30&lt;=AF$7+6),"◆",""))</f>
        <v/>
      </c>
      <c r="AG30" s="33">
        <f>IF($D30="","",IF(AND(Piano!$D31="Milestone",$D30&gt;=AG$7,$D30&lt;=AG$7+6),"◆",""))</f>
        <v/>
      </c>
      <c r="AH30" s="33">
        <f>IF($D30="","",IF(AND(Piano!$D31="Milestone",$D30&gt;=AH$7,$D30&lt;=AH$7+6),"◆",""))</f>
        <v/>
      </c>
      <c r="AI30" s="33">
        <f>IF($D30="","",IF(AND(Piano!$D31="Milestone",$D30&gt;=AI$7,$D30&lt;=AI$7+6),"◆",""))</f>
        <v/>
      </c>
      <c r="AJ30" s="33">
        <f>IF($D30="","",IF(AND(Piano!$D31="Milestone",$D30&gt;=AJ$7,$D30&lt;=AJ$7+6),"◆",""))</f>
        <v/>
      </c>
      <c r="AK30" s="33">
        <f>IF($D30="","",IF(AND(Piano!$D31="Milestone",$D30&gt;=AK$7,$D30&lt;=AK$7+6),"◆",""))</f>
        <v/>
      </c>
    </row>
    <row r="31">
      <c r="A31" s="29">
        <f>IF(Piano!$C32="","",Piano!$A32)</f>
        <v/>
      </c>
      <c r="B31" s="30">
        <f>IF(Piano!$C32="","",Piano!$C32)</f>
        <v/>
      </c>
      <c r="C31" s="30">
        <f>IF(OR(Piano!$C32="",Piano!$E32=""),"",Piano!$E32)</f>
        <v/>
      </c>
      <c r="D31" s="31">
        <f>IF(OR(Piano!$C32="",Piano!$I32="",ISTEXT(Piano!$I32)),"",Piano!$I32)</f>
        <v/>
      </c>
      <c r="E31" s="31">
        <f>IF($D31="","",Piano!$J32)</f>
        <v/>
      </c>
      <c r="F31" s="32">
        <f>IF(OR(Piano!$C32="",Piano!$K32=""),"",Piano!$K32)</f>
        <v/>
      </c>
      <c r="G31" s="30">
        <f>IF(Piano!$C32="","",Piano!$R32)</f>
        <v/>
      </c>
      <c r="H31" s="33">
        <f>IF($D31="","",IF(AND(Piano!$D32="Milestone",$D31&gt;=H$7,$D31&lt;=H$7+6),"◆",""))</f>
        <v/>
      </c>
      <c r="I31" s="33">
        <f>IF($D31="","",IF(AND(Piano!$D32="Milestone",$D31&gt;=I$7,$D31&lt;=I$7+6),"◆",""))</f>
        <v/>
      </c>
      <c r="J31" s="33">
        <f>IF($D31="","",IF(AND(Piano!$D32="Milestone",$D31&gt;=J$7,$D31&lt;=J$7+6),"◆",""))</f>
        <v/>
      </c>
      <c r="K31" s="33">
        <f>IF($D31="","",IF(AND(Piano!$D32="Milestone",$D31&gt;=K$7,$D31&lt;=K$7+6),"◆",""))</f>
        <v/>
      </c>
      <c r="L31" s="33">
        <f>IF($D31="","",IF(AND(Piano!$D32="Milestone",$D31&gt;=L$7,$D31&lt;=L$7+6),"◆",""))</f>
        <v/>
      </c>
      <c r="M31" s="33">
        <f>IF($D31="","",IF(AND(Piano!$D32="Milestone",$D31&gt;=M$7,$D31&lt;=M$7+6),"◆",""))</f>
        <v/>
      </c>
      <c r="N31" s="33">
        <f>IF($D31="","",IF(AND(Piano!$D32="Milestone",$D31&gt;=N$7,$D31&lt;=N$7+6),"◆",""))</f>
        <v/>
      </c>
      <c r="O31" s="33">
        <f>IF($D31="","",IF(AND(Piano!$D32="Milestone",$D31&gt;=O$7,$D31&lt;=O$7+6),"◆",""))</f>
        <v/>
      </c>
      <c r="P31" s="33">
        <f>IF($D31="","",IF(AND(Piano!$D32="Milestone",$D31&gt;=P$7,$D31&lt;=P$7+6),"◆",""))</f>
        <v/>
      </c>
      <c r="Q31" s="33">
        <f>IF($D31="","",IF(AND(Piano!$D32="Milestone",$D31&gt;=Q$7,$D31&lt;=Q$7+6),"◆",""))</f>
        <v/>
      </c>
      <c r="R31" s="33">
        <f>IF($D31="","",IF(AND(Piano!$D32="Milestone",$D31&gt;=R$7,$D31&lt;=R$7+6),"◆",""))</f>
        <v/>
      </c>
      <c r="S31" s="33">
        <f>IF($D31="","",IF(AND(Piano!$D32="Milestone",$D31&gt;=S$7,$D31&lt;=S$7+6),"◆",""))</f>
        <v/>
      </c>
      <c r="T31" s="33">
        <f>IF($D31="","",IF(AND(Piano!$D32="Milestone",$D31&gt;=T$7,$D31&lt;=T$7+6),"◆",""))</f>
        <v/>
      </c>
      <c r="U31" s="33">
        <f>IF($D31="","",IF(AND(Piano!$D32="Milestone",$D31&gt;=U$7,$D31&lt;=U$7+6),"◆",""))</f>
        <v/>
      </c>
      <c r="V31" s="33">
        <f>IF($D31="","",IF(AND(Piano!$D32="Milestone",$D31&gt;=V$7,$D31&lt;=V$7+6),"◆",""))</f>
        <v/>
      </c>
      <c r="W31" s="33">
        <f>IF($D31="","",IF(AND(Piano!$D32="Milestone",$D31&gt;=W$7,$D31&lt;=W$7+6),"◆",""))</f>
        <v/>
      </c>
      <c r="X31" s="33">
        <f>IF($D31="","",IF(AND(Piano!$D32="Milestone",$D31&gt;=X$7,$D31&lt;=X$7+6),"◆",""))</f>
        <v/>
      </c>
      <c r="Y31" s="33">
        <f>IF($D31="","",IF(AND(Piano!$D32="Milestone",$D31&gt;=Y$7,$D31&lt;=Y$7+6),"◆",""))</f>
        <v/>
      </c>
      <c r="Z31" s="33">
        <f>IF($D31="","",IF(AND(Piano!$D32="Milestone",$D31&gt;=Z$7,$D31&lt;=Z$7+6),"◆",""))</f>
        <v/>
      </c>
      <c r="AA31" s="33">
        <f>IF($D31="","",IF(AND(Piano!$D32="Milestone",$D31&gt;=AA$7,$D31&lt;=AA$7+6),"◆",""))</f>
        <v/>
      </c>
      <c r="AB31" s="33">
        <f>IF($D31="","",IF(AND(Piano!$D32="Milestone",$D31&gt;=AB$7,$D31&lt;=AB$7+6),"◆",""))</f>
        <v/>
      </c>
      <c r="AC31" s="33">
        <f>IF($D31="","",IF(AND(Piano!$D32="Milestone",$D31&gt;=AC$7,$D31&lt;=AC$7+6),"◆",""))</f>
        <v/>
      </c>
      <c r="AD31" s="33">
        <f>IF($D31="","",IF(AND(Piano!$D32="Milestone",$D31&gt;=AD$7,$D31&lt;=AD$7+6),"◆",""))</f>
        <v/>
      </c>
      <c r="AE31" s="33">
        <f>IF($D31="","",IF(AND(Piano!$D32="Milestone",$D31&gt;=AE$7,$D31&lt;=AE$7+6),"◆",""))</f>
        <v/>
      </c>
      <c r="AF31" s="33">
        <f>IF($D31="","",IF(AND(Piano!$D32="Milestone",$D31&gt;=AF$7,$D31&lt;=AF$7+6),"◆",""))</f>
        <v/>
      </c>
      <c r="AG31" s="33">
        <f>IF($D31="","",IF(AND(Piano!$D32="Milestone",$D31&gt;=AG$7,$D31&lt;=AG$7+6),"◆",""))</f>
        <v/>
      </c>
      <c r="AH31" s="33">
        <f>IF($D31="","",IF(AND(Piano!$D32="Milestone",$D31&gt;=AH$7,$D31&lt;=AH$7+6),"◆",""))</f>
        <v/>
      </c>
      <c r="AI31" s="33">
        <f>IF($D31="","",IF(AND(Piano!$D32="Milestone",$D31&gt;=AI$7,$D31&lt;=AI$7+6),"◆",""))</f>
        <v/>
      </c>
      <c r="AJ31" s="33">
        <f>IF($D31="","",IF(AND(Piano!$D32="Milestone",$D31&gt;=AJ$7,$D31&lt;=AJ$7+6),"◆",""))</f>
        <v/>
      </c>
      <c r="AK31" s="33">
        <f>IF($D31="","",IF(AND(Piano!$D32="Milestone",$D31&gt;=AK$7,$D31&lt;=AK$7+6),"◆",""))</f>
        <v/>
      </c>
    </row>
    <row r="32">
      <c r="A32" s="29">
        <f>IF(Piano!$C33="","",Piano!$A33)</f>
        <v/>
      </c>
      <c r="B32" s="30">
        <f>IF(Piano!$C33="","",Piano!$C33)</f>
        <v/>
      </c>
      <c r="C32" s="30">
        <f>IF(OR(Piano!$C33="",Piano!$E33=""),"",Piano!$E33)</f>
        <v/>
      </c>
      <c r="D32" s="31">
        <f>IF(OR(Piano!$C33="",Piano!$I33="",ISTEXT(Piano!$I33)),"",Piano!$I33)</f>
        <v/>
      </c>
      <c r="E32" s="31">
        <f>IF($D32="","",Piano!$J33)</f>
        <v/>
      </c>
      <c r="F32" s="32">
        <f>IF(OR(Piano!$C33="",Piano!$K33=""),"",Piano!$K33)</f>
        <v/>
      </c>
      <c r="G32" s="30">
        <f>IF(Piano!$C33="","",Piano!$R33)</f>
        <v/>
      </c>
      <c r="H32" s="33">
        <f>IF($D32="","",IF(AND(Piano!$D33="Milestone",$D32&gt;=H$7,$D32&lt;=H$7+6),"◆",""))</f>
        <v/>
      </c>
      <c r="I32" s="33">
        <f>IF($D32="","",IF(AND(Piano!$D33="Milestone",$D32&gt;=I$7,$D32&lt;=I$7+6),"◆",""))</f>
        <v/>
      </c>
      <c r="J32" s="33">
        <f>IF($D32="","",IF(AND(Piano!$D33="Milestone",$D32&gt;=J$7,$D32&lt;=J$7+6),"◆",""))</f>
        <v/>
      </c>
      <c r="K32" s="33">
        <f>IF($D32="","",IF(AND(Piano!$D33="Milestone",$D32&gt;=K$7,$D32&lt;=K$7+6),"◆",""))</f>
        <v/>
      </c>
      <c r="L32" s="33">
        <f>IF($D32="","",IF(AND(Piano!$D33="Milestone",$D32&gt;=L$7,$D32&lt;=L$7+6),"◆",""))</f>
        <v/>
      </c>
      <c r="M32" s="33">
        <f>IF($D32="","",IF(AND(Piano!$D33="Milestone",$D32&gt;=M$7,$D32&lt;=M$7+6),"◆",""))</f>
        <v/>
      </c>
      <c r="N32" s="33">
        <f>IF($D32="","",IF(AND(Piano!$D33="Milestone",$D32&gt;=N$7,$D32&lt;=N$7+6),"◆",""))</f>
        <v/>
      </c>
      <c r="O32" s="33">
        <f>IF($D32="","",IF(AND(Piano!$D33="Milestone",$D32&gt;=O$7,$D32&lt;=O$7+6),"◆",""))</f>
        <v/>
      </c>
      <c r="P32" s="33">
        <f>IF($D32="","",IF(AND(Piano!$D33="Milestone",$D32&gt;=P$7,$D32&lt;=P$7+6),"◆",""))</f>
        <v/>
      </c>
      <c r="Q32" s="33">
        <f>IF($D32="","",IF(AND(Piano!$D33="Milestone",$D32&gt;=Q$7,$D32&lt;=Q$7+6),"◆",""))</f>
        <v/>
      </c>
      <c r="R32" s="33">
        <f>IF($D32="","",IF(AND(Piano!$D33="Milestone",$D32&gt;=R$7,$D32&lt;=R$7+6),"◆",""))</f>
        <v/>
      </c>
      <c r="S32" s="33">
        <f>IF($D32="","",IF(AND(Piano!$D33="Milestone",$D32&gt;=S$7,$D32&lt;=S$7+6),"◆",""))</f>
        <v/>
      </c>
      <c r="T32" s="33">
        <f>IF($D32="","",IF(AND(Piano!$D33="Milestone",$D32&gt;=T$7,$D32&lt;=T$7+6),"◆",""))</f>
        <v/>
      </c>
      <c r="U32" s="33">
        <f>IF($D32="","",IF(AND(Piano!$D33="Milestone",$D32&gt;=U$7,$D32&lt;=U$7+6),"◆",""))</f>
        <v/>
      </c>
      <c r="V32" s="33">
        <f>IF($D32="","",IF(AND(Piano!$D33="Milestone",$D32&gt;=V$7,$D32&lt;=V$7+6),"◆",""))</f>
        <v/>
      </c>
      <c r="W32" s="33">
        <f>IF($D32="","",IF(AND(Piano!$D33="Milestone",$D32&gt;=W$7,$D32&lt;=W$7+6),"◆",""))</f>
        <v/>
      </c>
      <c r="X32" s="33">
        <f>IF($D32="","",IF(AND(Piano!$D33="Milestone",$D32&gt;=X$7,$D32&lt;=X$7+6),"◆",""))</f>
        <v/>
      </c>
      <c r="Y32" s="33">
        <f>IF($D32="","",IF(AND(Piano!$D33="Milestone",$D32&gt;=Y$7,$D32&lt;=Y$7+6),"◆",""))</f>
        <v/>
      </c>
      <c r="Z32" s="33">
        <f>IF($D32="","",IF(AND(Piano!$D33="Milestone",$D32&gt;=Z$7,$D32&lt;=Z$7+6),"◆",""))</f>
        <v/>
      </c>
      <c r="AA32" s="33">
        <f>IF($D32="","",IF(AND(Piano!$D33="Milestone",$D32&gt;=AA$7,$D32&lt;=AA$7+6),"◆",""))</f>
        <v/>
      </c>
      <c r="AB32" s="33">
        <f>IF($D32="","",IF(AND(Piano!$D33="Milestone",$D32&gt;=AB$7,$D32&lt;=AB$7+6),"◆",""))</f>
        <v/>
      </c>
      <c r="AC32" s="33">
        <f>IF($D32="","",IF(AND(Piano!$D33="Milestone",$D32&gt;=AC$7,$D32&lt;=AC$7+6),"◆",""))</f>
        <v/>
      </c>
      <c r="AD32" s="33">
        <f>IF($D32="","",IF(AND(Piano!$D33="Milestone",$D32&gt;=AD$7,$D32&lt;=AD$7+6),"◆",""))</f>
        <v/>
      </c>
      <c r="AE32" s="33">
        <f>IF($D32="","",IF(AND(Piano!$D33="Milestone",$D32&gt;=AE$7,$D32&lt;=AE$7+6),"◆",""))</f>
        <v/>
      </c>
      <c r="AF32" s="33">
        <f>IF($D32="","",IF(AND(Piano!$D33="Milestone",$D32&gt;=AF$7,$D32&lt;=AF$7+6),"◆",""))</f>
        <v/>
      </c>
      <c r="AG32" s="33">
        <f>IF($D32="","",IF(AND(Piano!$D33="Milestone",$D32&gt;=AG$7,$D32&lt;=AG$7+6),"◆",""))</f>
        <v/>
      </c>
      <c r="AH32" s="33">
        <f>IF($D32="","",IF(AND(Piano!$D33="Milestone",$D32&gt;=AH$7,$D32&lt;=AH$7+6),"◆",""))</f>
        <v/>
      </c>
      <c r="AI32" s="33">
        <f>IF($D32="","",IF(AND(Piano!$D33="Milestone",$D32&gt;=AI$7,$D32&lt;=AI$7+6),"◆",""))</f>
        <v/>
      </c>
      <c r="AJ32" s="33">
        <f>IF($D32="","",IF(AND(Piano!$D33="Milestone",$D32&gt;=AJ$7,$D32&lt;=AJ$7+6),"◆",""))</f>
        <v/>
      </c>
      <c r="AK32" s="33">
        <f>IF($D32="","",IF(AND(Piano!$D33="Milestone",$D32&gt;=AK$7,$D32&lt;=AK$7+6),"◆",""))</f>
        <v/>
      </c>
    </row>
    <row r="33">
      <c r="A33" s="29">
        <f>IF(Piano!$C34="","",Piano!$A34)</f>
        <v/>
      </c>
      <c r="B33" s="30">
        <f>IF(Piano!$C34="","",Piano!$C34)</f>
        <v/>
      </c>
      <c r="C33" s="30">
        <f>IF(OR(Piano!$C34="",Piano!$E34=""),"",Piano!$E34)</f>
        <v/>
      </c>
      <c r="D33" s="31">
        <f>IF(OR(Piano!$C34="",Piano!$I34="",ISTEXT(Piano!$I34)),"",Piano!$I34)</f>
        <v/>
      </c>
      <c r="E33" s="31">
        <f>IF($D33="","",Piano!$J34)</f>
        <v/>
      </c>
      <c r="F33" s="32">
        <f>IF(OR(Piano!$C34="",Piano!$K34=""),"",Piano!$K34)</f>
        <v/>
      </c>
      <c r="G33" s="30">
        <f>IF(Piano!$C34="","",Piano!$R34)</f>
        <v/>
      </c>
      <c r="H33" s="33">
        <f>IF($D33="","",IF(AND(Piano!$D34="Milestone",$D33&gt;=H$7,$D33&lt;=H$7+6),"◆",""))</f>
        <v/>
      </c>
      <c r="I33" s="33">
        <f>IF($D33="","",IF(AND(Piano!$D34="Milestone",$D33&gt;=I$7,$D33&lt;=I$7+6),"◆",""))</f>
        <v/>
      </c>
      <c r="J33" s="33">
        <f>IF($D33="","",IF(AND(Piano!$D34="Milestone",$D33&gt;=J$7,$D33&lt;=J$7+6),"◆",""))</f>
        <v/>
      </c>
      <c r="K33" s="33">
        <f>IF($D33="","",IF(AND(Piano!$D34="Milestone",$D33&gt;=K$7,$D33&lt;=K$7+6),"◆",""))</f>
        <v/>
      </c>
      <c r="L33" s="33">
        <f>IF($D33="","",IF(AND(Piano!$D34="Milestone",$D33&gt;=L$7,$D33&lt;=L$7+6),"◆",""))</f>
        <v/>
      </c>
      <c r="M33" s="33">
        <f>IF($D33="","",IF(AND(Piano!$D34="Milestone",$D33&gt;=M$7,$D33&lt;=M$7+6),"◆",""))</f>
        <v/>
      </c>
      <c r="N33" s="33">
        <f>IF($D33="","",IF(AND(Piano!$D34="Milestone",$D33&gt;=N$7,$D33&lt;=N$7+6),"◆",""))</f>
        <v/>
      </c>
      <c r="O33" s="33">
        <f>IF($D33="","",IF(AND(Piano!$D34="Milestone",$D33&gt;=O$7,$D33&lt;=O$7+6),"◆",""))</f>
        <v/>
      </c>
      <c r="P33" s="33">
        <f>IF($D33="","",IF(AND(Piano!$D34="Milestone",$D33&gt;=P$7,$D33&lt;=P$7+6),"◆",""))</f>
        <v/>
      </c>
      <c r="Q33" s="33">
        <f>IF($D33="","",IF(AND(Piano!$D34="Milestone",$D33&gt;=Q$7,$D33&lt;=Q$7+6),"◆",""))</f>
        <v/>
      </c>
      <c r="R33" s="33">
        <f>IF($D33="","",IF(AND(Piano!$D34="Milestone",$D33&gt;=R$7,$D33&lt;=R$7+6),"◆",""))</f>
        <v/>
      </c>
      <c r="S33" s="33">
        <f>IF($D33="","",IF(AND(Piano!$D34="Milestone",$D33&gt;=S$7,$D33&lt;=S$7+6),"◆",""))</f>
        <v/>
      </c>
      <c r="T33" s="33">
        <f>IF($D33="","",IF(AND(Piano!$D34="Milestone",$D33&gt;=T$7,$D33&lt;=T$7+6),"◆",""))</f>
        <v/>
      </c>
      <c r="U33" s="33">
        <f>IF($D33="","",IF(AND(Piano!$D34="Milestone",$D33&gt;=U$7,$D33&lt;=U$7+6),"◆",""))</f>
        <v/>
      </c>
      <c r="V33" s="33">
        <f>IF($D33="","",IF(AND(Piano!$D34="Milestone",$D33&gt;=V$7,$D33&lt;=V$7+6),"◆",""))</f>
        <v/>
      </c>
      <c r="W33" s="33">
        <f>IF($D33="","",IF(AND(Piano!$D34="Milestone",$D33&gt;=W$7,$D33&lt;=W$7+6),"◆",""))</f>
        <v/>
      </c>
      <c r="X33" s="33">
        <f>IF($D33="","",IF(AND(Piano!$D34="Milestone",$D33&gt;=X$7,$D33&lt;=X$7+6),"◆",""))</f>
        <v/>
      </c>
      <c r="Y33" s="33">
        <f>IF($D33="","",IF(AND(Piano!$D34="Milestone",$D33&gt;=Y$7,$D33&lt;=Y$7+6),"◆",""))</f>
        <v/>
      </c>
      <c r="Z33" s="33">
        <f>IF($D33="","",IF(AND(Piano!$D34="Milestone",$D33&gt;=Z$7,$D33&lt;=Z$7+6),"◆",""))</f>
        <v/>
      </c>
      <c r="AA33" s="33">
        <f>IF($D33="","",IF(AND(Piano!$D34="Milestone",$D33&gt;=AA$7,$D33&lt;=AA$7+6),"◆",""))</f>
        <v/>
      </c>
      <c r="AB33" s="33">
        <f>IF($D33="","",IF(AND(Piano!$D34="Milestone",$D33&gt;=AB$7,$D33&lt;=AB$7+6),"◆",""))</f>
        <v/>
      </c>
      <c r="AC33" s="33">
        <f>IF($D33="","",IF(AND(Piano!$D34="Milestone",$D33&gt;=AC$7,$D33&lt;=AC$7+6),"◆",""))</f>
        <v/>
      </c>
      <c r="AD33" s="33">
        <f>IF($D33="","",IF(AND(Piano!$D34="Milestone",$D33&gt;=AD$7,$D33&lt;=AD$7+6),"◆",""))</f>
        <v/>
      </c>
      <c r="AE33" s="33">
        <f>IF($D33="","",IF(AND(Piano!$D34="Milestone",$D33&gt;=AE$7,$D33&lt;=AE$7+6),"◆",""))</f>
        <v/>
      </c>
      <c r="AF33" s="33">
        <f>IF($D33="","",IF(AND(Piano!$D34="Milestone",$D33&gt;=AF$7,$D33&lt;=AF$7+6),"◆",""))</f>
        <v/>
      </c>
      <c r="AG33" s="33">
        <f>IF($D33="","",IF(AND(Piano!$D34="Milestone",$D33&gt;=AG$7,$D33&lt;=AG$7+6),"◆",""))</f>
        <v/>
      </c>
      <c r="AH33" s="33">
        <f>IF($D33="","",IF(AND(Piano!$D34="Milestone",$D33&gt;=AH$7,$D33&lt;=AH$7+6),"◆",""))</f>
        <v/>
      </c>
      <c r="AI33" s="33">
        <f>IF($D33="","",IF(AND(Piano!$D34="Milestone",$D33&gt;=AI$7,$D33&lt;=AI$7+6),"◆",""))</f>
        <v/>
      </c>
      <c r="AJ33" s="33">
        <f>IF($D33="","",IF(AND(Piano!$D34="Milestone",$D33&gt;=AJ$7,$D33&lt;=AJ$7+6),"◆",""))</f>
        <v/>
      </c>
      <c r="AK33" s="33">
        <f>IF($D33="","",IF(AND(Piano!$D34="Milestone",$D33&gt;=AK$7,$D33&lt;=AK$7+6),"◆",""))</f>
        <v/>
      </c>
    </row>
    <row r="34">
      <c r="A34" s="29">
        <f>IF(Piano!$C35="","",Piano!$A35)</f>
        <v/>
      </c>
      <c r="B34" s="30">
        <f>IF(Piano!$C35="","",Piano!$C35)</f>
        <v/>
      </c>
      <c r="C34" s="30">
        <f>IF(OR(Piano!$C35="",Piano!$E35=""),"",Piano!$E35)</f>
        <v/>
      </c>
      <c r="D34" s="31">
        <f>IF(OR(Piano!$C35="",Piano!$I35="",ISTEXT(Piano!$I35)),"",Piano!$I35)</f>
        <v/>
      </c>
      <c r="E34" s="31">
        <f>IF($D34="","",Piano!$J35)</f>
        <v/>
      </c>
      <c r="F34" s="32">
        <f>IF(OR(Piano!$C35="",Piano!$K35=""),"",Piano!$K35)</f>
        <v/>
      </c>
      <c r="G34" s="30">
        <f>IF(Piano!$C35="","",Piano!$R35)</f>
        <v/>
      </c>
      <c r="H34" s="33">
        <f>IF($D34="","",IF(AND(Piano!$D35="Milestone",$D34&gt;=H$7,$D34&lt;=H$7+6),"◆",""))</f>
        <v/>
      </c>
      <c r="I34" s="33">
        <f>IF($D34="","",IF(AND(Piano!$D35="Milestone",$D34&gt;=I$7,$D34&lt;=I$7+6),"◆",""))</f>
        <v/>
      </c>
      <c r="J34" s="33">
        <f>IF($D34="","",IF(AND(Piano!$D35="Milestone",$D34&gt;=J$7,$D34&lt;=J$7+6),"◆",""))</f>
        <v/>
      </c>
      <c r="K34" s="33">
        <f>IF($D34="","",IF(AND(Piano!$D35="Milestone",$D34&gt;=K$7,$D34&lt;=K$7+6),"◆",""))</f>
        <v/>
      </c>
      <c r="L34" s="33">
        <f>IF($D34="","",IF(AND(Piano!$D35="Milestone",$D34&gt;=L$7,$D34&lt;=L$7+6),"◆",""))</f>
        <v/>
      </c>
      <c r="M34" s="33">
        <f>IF($D34="","",IF(AND(Piano!$D35="Milestone",$D34&gt;=M$7,$D34&lt;=M$7+6),"◆",""))</f>
        <v/>
      </c>
      <c r="N34" s="33">
        <f>IF($D34="","",IF(AND(Piano!$D35="Milestone",$D34&gt;=N$7,$D34&lt;=N$7+6),"◆",""))</f>
        <v/>
      </c>
      <c r="O34" s="33">
        <f>IF($D34="","",IF(AND(Piano!$D35="Milestone",$D34&gt;=O$7,$D34&lt;=O$7+6),"◆",""))</f>
        <v/>
      </c>
      <c r="P34" s="33">
        <f>IF($D34="","",IF(AND(Piano!$D35="Milestone",$D34&gt;=P$7,$D34&lt;=P$7+6),"◆",""))</f>
        <v/>
      </c>
      <c r="Q34" s="33">
        <f>IF($D34="","",IF(AND(Piano!$D35="Milestone",$D34&gt;=Q$7,$D34&lt;=Q$7+6),"◆",""))</f>
        <v/>
      </c>
      <c r="R34" s="33">
        <f>IF($D34="","",IF(AND(Piano!$D35="Milestone",$D34&gt;=R$7,$D34&lt;=R$7+6),"◆",""))</f>
        <v/>
      </c>
      <c r="S34" s="33">
        <f>IF($D34="","",IF(AND(Piano!$D35="Milestone",$D34&gt;=S$7,$D34&lt;=S$7+6),"◆",""))</f>
        <v/>
      </c>
      <c r="T34" s="33">
        <f>IF($D34="","",IF(AND(Piano!$D35="Milestone",$D34&gt;=T$7,$D34&lt;=T$7+6),"◆",""))</f>
        <v/>
      </c>
      <c r="U34" s="33">
        <f>IF($D34="","",IF(AND(Piano!$D35="Milestone",$D34&gt;=U$7,$D34&lt;=U$7+6),"◆",""))</f>
        <v/>
      </c>
      <c r="V34" s="33">
        <f>IF($D34="","",IF(AND(Piano!$D35="Milestone",$D34&gt;=V$7,$D34&lt;=V$7+6),"◆",""))</f>
        <v/>
      </c>
      <c r="W34" s="33">
        <f>IF($D34="","",IF(AND(Piano!$D35="Milestone",$D34&gt;=W$7,$D34&lt;=W$7+6),"◆",""))</f>
        <v/>
      </c>
      <c r="X34" s="33">
        <f>IF($D34="","",IF(AND(Piano!$D35="Milestone",$D34&gt;=X$7,$D34&lt;=X$7+6),"◆",""))</f>
        <v/>
      </c>
      <c r="Y34" s="33">
        <f>IF($D34="","",IF(AND(Piano!$D35="Milestone",$D34&gt;=Y$7,$D34&lt;=Y$7+6),"◆",""))</f>
        <v/>
      </c>
      <c r="Z34" s="33">
        <f>IF($D34="","",IF(AND(Piano!$D35="Milestone",$D34&gt;=Z$7,$D34&lt;=Z$7+6),"◆",""))</f>
        <v/>
      </c>
      <c r="AA34" s="33">
        <f>IF($D34="","",IF(AND(Piano!$D35="Milestone",$D34&gt;=AA$7,$D34&lt;=AA$7+6),"◆",""))</f>
        <v/>
      </c>
      <c r="AB34" s="33">
        <f>IF($D34="","",IF(AND(Piano!$D35="Milestone",$D34&gt;=AB$7,$D34&lt;=AB$7+6),"◆",""))</f>
        <v/>
      </c>
      <c r="AC34" s="33">
        <f>IF($D34="","",IF(AND(Piano!$D35="Milestone",$D34&gt;=AC$7,$D34&lt;=AC$7+6),"◆",""))</f>
        <v/>
      </c>
      <c r="AD34" s="33">
        <f>IF($D34="","",IF(AND(Piano!$D35="Milestone",$D34&gt;=AD$7,$D34&lt;=AD$7+6),"◆",""))</f>
        <v/>
      </c>
      <c r="AE34" s="33">
        <f>IF($D34="","",IF(AND(Piano!$D35="Milestone",$D34&gt;=AE$7,$D34&lt;=AE$7+6),"◆",""))</f>
        <v/>
      </c>
      <c r="AF34" s="33">
        <f>IF($D34="","",IF(AND(Piano!$D35="Milestone",$D34&gt;=AF$7,$D34&lt;=AF$7+6),"◆",""))</f>
        <v/>
      </c>
      <c r="AG34" s="33">
        <f>IF($D34="","",IF(AND(Piano!$D35="Milestone",$D34&gt;=AG$7,$D34&lt;=AG$7+6),"◆",""))</f>
        <v/>
      </c>
      <c r="AH34" s="33">
        <f>IF($D34="","",IF(AND(Piano!$D35="Milestone",$D34&gt;=AH$7,$D34&lt;=AH$7+6),"◆",""))</f>
        <v/>
      </c>
      <c r="AI34" s="33">
        <f>IF($D34="","",IF(AND(Piano!$D35="Milestone",$D34&gt;=AI$7,$D34&lt;=AI$7+6),"◆",""))</f>
        <v/>
      </c>
      <c r="AJ34" s="33">
        <f>IF($D34="","",IF(AND(Piano!$D35="Milestone",$D34&gt;=AJ$7,$D34&lt;=AJ$7+6),"◆",""))</f>
        <v/>
      </c>
      <c r="AK34" s="33">
        <f>IF($D34="","",IF(AND(Piano!$D35="Milestone",$D34&gt;=AK$7,$D34&lt;=AK$7+6),"◆",""))</f>
        <v/>
      </c>
    </row>
    <row r="35">
      <c r="A35" s="29">
        <f>IF(Piano!$C36="","",Piano!$A36)</f>
        <v/>
      </c>
      <c r="B35" s="30">
        <f>IF(Piano!$C36="","",Piano!$C36)</f>
        <v/>
      </c>
      <c r="C35" s="30">
        <f>IF(OR(Piano!$C36="",Piano!$E36=""),"",Piano!$E36)</f>
        <v/>
      </c>
      <c r="D35" s="31">
        <f>IF(OR(Piano!$C36="",Piano!$I36="",ISTEXT(Piano!$I36)),"",Piano!$I36)</f>
        <v/>
      </c>
      <c r="E35" s="31">
        <f>IF($D35="","",Piano!$J36)</f>
        <v/>
      </c>
      <c r="F35" s="32">
        <f>IF(OR(Piano!$C36="",Piano!$K36=""),"",Piano!$K36)</f>
        <v/>
      </c>
      <c r="G35" s="30">
        <f>IF(Piano!$C36="","",Piano!$R36)</f>
        <v/>
      </c>
      <c r="H35" s="33">
        <f>IF($D35="","",IF(AND(Piano!$D36="Milestone",$D35&gt;=H$7,$D35&lt;=H$7+6),"◆",""))</f>
        <v/>
      </c>
      <c r="I35" s="33">
        <f>IF($D35="","",IF(AND(Piano!$D36="Milestone",$D35&gt;=I$7,$D35&lt;=I$7+6),"◆",""))</f>
        <v/>
      </c>
      <c r="J35" s="33">
        <f>IF($D35="","",IF(AND(Piano!$D36="Milestone",$D35&gt;=J$7,$D35&lt;=J$7+6),"◆",""))</f>
        <v/>
      </c>
      <c r="K35" s="33">
        <f>IF($D35="","",IF(AND(Piano!$D36="Milestone",$D35&gt;=K$7,$D35&lt;=K$7+6),"◆",""))</f>
        <v/>
      </c>
      <c r="L35" s="33">
        <f>IF($D35="","",IF(AND(Piano!$D36="Milestone",$D35&gt;=L$7,$D35&lt;=L$7+6),"◆",""))</f>
        <v/>
      </c>
      <c r="M35" s="33">
        <f>IF($D35="","",IF(AND(Piano!$D36="Milestone",$D35&gt;=M$7,$D35&lt;=M$7+6),"◆",""))</f>
        <v/>
      </c>
      <c r="N35" s="33">
        <f>IF($D35="","",IF(AND(Piano!$D36="Milestone",$D35&gt;=N$7,$D35&lt;=N$7+6),"◆",""))</f>
        <v/>
      </c>
      <c r="O35" s="33">
        <f>IF($D35="","",IF(AND(Piano!$D36="Milestone",$D35&gt;=O$7,$D35&lt;=O$7+6),"◆",""))</f>
        <v/>
      </c>
      <c r="P35" s="33">
        <f>IF($D35="","",IF(AND(Piano!$D36="Milestone",$D35&gt;=P$7,$D35&lt;=P$7+6),"◆",""))</f>
        <v/>
      </c>
      <c r="Q35" s="33">
        <f>IF($D35="","",IF(AND(Piano!$D36="Milestone",$D35&gt;=Q$7,$D35&lt;=Q$7+6),"◆",""))</f>
        <v/>
      </c>
      <c r="R35" s="33">
        <f>IF($D35="","",IF(AND(Piano!$D36="Milestone",$D35&gt;=R$7,$D35&lt;=R$7+6),"◆",""))</f>
        <v/>
      </c>
      <c r="S35" s="33">
        <f>IF($D35="","",IF(AND(Piano!$D36="Milestone",$D35&gt;=S$7,$D35&lt;=S$7+6),"◆",""))</f>
        <v/>
      </c>
      <c r="T35" s="33">
        <f>IF($D35="","",IF(AND(Piano!$D36="Milestone",$D35&gt;=T$7,$D35&lt;=T$7+6),"◆",""))</f>
        <v/>
      </c>
      <c r="U35" s="33">
        <f>IF($D35="","",IF(AND(Piano!$D36="Milestone",$D35&gt;=U$7,$D35&lt;=U$7+6),"◆",""))</f>
        <v/>
      </c>
      <c r="V35" s="33">
        <f>IF($D35="","",IF(AND(Piano!$D36="Milestone",$D35&gt;=V$7,$D35&lt;=V$7+6),"◆",""))</f>
        <v/>
      </c>
      <c r="W35" s="33">
        <f>IF($D35="","",IF(AND(Piano!$D36="Milestone",$D35&gt;=W$7,$D35&lt;=W$7+6),"◆",""))</f>
        <v/>
      </c>
      <c r="X35" s="33">
        <f>IF($D35="","",IF(AND(Piano!$D36="Milestone",$D35&gt;=X$7,$D35&lt;=X$7+6),"◆",""))</f>
        <v/>
      </c>
      <c r="Y35" s="33">
        <f>IF($D35="","",IF(AND(Piano!$D36="Milestone",$D35&gt;=Y$7,$D35&lt;=Y$7+6),"◆",""))</f>
        <v/>
      </c>
      <c r="Z35" s="33">
        <f>IF($D35="","",IF(AND(Piano!$D36="Milestone",$D35&gt;=Z$7,$D35&lt;=Z$7+6),"◆",""))</f>
        <v/>
      </c>
      <c r="AA35" s="33">
        <f>IF($D35="","",IF(AND(Piano!$D36="Milestone",$D35&gt;=AA$7,$D35&lt;=AA$7+6),"◆",""))</f>
        <v/>
      </c>
      <c r="AB35" s="33">
        <f>IF($D35="","",IF(AND(Piano!$D36="Milestone",$D35&gt;=AB$7,$D35&lt;=AB$7+6),"◆",""))</f>
        <v/>
      </c>
      <c r="AC35" s="33">
        <f>IF($D35="","",IF(AND(Piano!$D36="Milestone",$D35&gt;=AC$7,$D35&lt;=AC$7+6),"◆",""))</f>
        <v/>
      </c>
      <c r="AD35" s="33">
        <f>IF($D35="","",IF(AND(Piano!$D36="Milestone",$D35&gt;=AD$7,$D35&lt;=AD$7+6),"◆",""))</f>
        <v/>
      </c>
      <c r="AE35" s="33">
        <f>IF($D35="","",IF(AND(Piano!$D36="Milestone",$D35&gt;=AE$7,$D35&lt;=AE$7+6),"◆",""))</f>
        <v/>
      </c>
      <c r="AF35" s="33">
        <f>IF($D35="","",IF(AND(Piano!$D36="Milestone",$D35&gt;=AF$7,$D35&lt;=AF$7+6),"◆",""))</f>
        <v/>
      </c>
      <c r="AG35" s="33">
        <f>IF($D35="","",IF(AND(Piano!$D36="Milestone",$D35&gt;=AG$7,$D35&lt;=AG$7+6),"◆",""))</f>
        <v/>
      </c>
      <c r="AH35" s="33">
        <f>IF($D35="","",IF(AND(Piano!$D36="Milestone",$D35&gt;=AH$7,$D35&lt;=AH$7+6),"◆",""))</f>
        <v/>
      </c>
      <c r="AI35" s="33">
        <f>IF($D35="","",IF(AND(Piano!$D36="Milestone",$D35&gt;=AI$7,$D35&lt;=AI$7+6),"◆",""))</f>
        <v/>
      </c>
      <c r="AJ35" s="33">
        <f>IF($D35="","",IF(AND(Piano!$D36="Milestone",$D35&gt;=AJ$7,$D35&lt;=AJ$7+6),"◆",""))</f>
        <v/>
      </c>
      <c r="AK35" s="33">
        <f>IF($D35="","",IF(AND(Piano!$D36="Milestone",$D35&gt;=AK$7,$D35&lt;=AK$7+6),"◆",""))</f>
        <v/>
      </c>
    </row>
    <row r="36">
      <c r="A36" s="29">
        <f>IF(Piano!$C37="","",Piano!$A37)</f>
        <v/>
      </c>
      <c r="B36" s="30">
        <f>IF(Piano!$C37="","",Piano!$C37)</f>
        <v/>
      </c>
      <c r="C36" s="30">
        <f>IF(OR(Piano!$C37="",Piano!$E37=""),"",Piano!$E37)</f>
        <v/>
      </c>
      <c r="D36" s="31">
        <f>IF(OR(Piano!$C37="",Piano!$I37="",ISTEXT(Piano!$I37)),"",Piano!$I37)</f>
        <v/>
      </c>
      <c r="E36" s="31">
        <f>IF($D36="","",Piano!$J37)</f>
        <v/>
      </c>
      <c r="F36" s="32">
        <f>IF(OR(Piano!$C37="",Piano!$K37=""),"",Piano!$K37)</f>
        <v/>
      </c>
      <c r="G36" s="30">
        <f>IF(Piano!$C37="","",Piano!$R37)</f>
        <v/>
      </c>
      <c r="H36" s="33">
        <f>IF($D36="","",IF(AND(Piano!$D37="Milestone",$D36&gt;=H$7,$D36&lt;=H$7+6),"◆",""))</f>
        <v/>
      </c>
      <c r="I36" s="33">
        <f>IF($D36="","",IF(AND(Piano!$D37="Milestone",$D36&gt;=I$7,$D36&lt;=I$7+6),"◆",""))</f>
        <v/>
      </c>
      <c r="J36" s="33">
        <f>IF($D36="","",IF(AND(Piano!$D37="Milestone",$D36&gt;=J$7,$D36&lt;=J$7+6),"◆",""))</f>
        <v/>
      </c>
      <c r="K36" s="33">
        <f>IF($D36="","",IF(AND(Piano!$D37="Milestone",$D36&gt;=K$7,$D36&lt;=K$7+6),"◆",""))</f>
        <v/>
      </c>
      <c r="L36" s="33">
        <f>IF($D36="","",IF(AND(Piano!$D37="Milestone",$D36&gt;=L$7,$D36&lt;=L$7+6),"◆",""))</f>
        <v/>
      </c>
      <c r="M36" s="33">
        <f>IF($D36="","",IF(AND(Piano!$D37="Milestone",$D36&gt;=M$7,$D36&lt;=M$7+6),"◆",""))</f>
        <v/>
      </c>
      <c r="N36" s="33">
        <f>IF($D36="","",IF(AND(Piano!$D37="Milestone",$D36&gt;=N$7,$D36&lt;=N$7+6),"◆",""))</f>
        <v/>
      </c>
      <c r="O36" s="33">
        <f>IF($D36="","",IF(AND(Piano!$D37="Milestone",$D36&gt;=O$7,$D36&lt;=O$7+6),"◆",""))</f>
        <v/>
      </c>
      <c r="P36" s="33">
        <f>IF($D36="","",IF(AND(Piano!$D37="Milestone",$D36&gt;=P$7,$D36&lt;=P$7+6),"◆",""))</f>
        <v/>
      </c>
      <c r="Q36" s="33">
        <f>IF($D36="","",IF(AND(Piano!$D37="Milestone",$D36&gt;=Q$7,$D36&lt;=Q$7+6),"◆",""))</f>
        <v/>
      </c>
      <c r="R36" s="33">
        <f>IF($D36="","",IF(AND(Piano!$D37="Milestone",$D36&gt;=R$7,$D36&lt;=R$7+6),"◆",""))</f>
        <v/>
      </c>
      <c r="S36" s="33">
        <f>IF($D36="","",IF(AND(Piano!$D37="Milestone",$D36&gt;=S$7,$D36&lt;=S$7+6),"◆",""))</f>
        <v/>
      </c>
      <c r="T36" s="33">
        <f>IF($D36="","",IF(AND(Piano!$D37="Milestone",$D36&gt;=T$7,$D36&lt;=T$7+6),"◆",""))</f>
        <v/>
      </c>
      <c r="U36" s="33">
        <f>IF($D36="","",IF(AND(Piano!$D37="Milestone",$D36&gt;=U$7,$D36&lt;=U$7+6),"◆",""))</f>
        <v/>
      </c>
      <c r="V36" s="33">
        <f>IF($D36="","",IF(AND(Piano!$D37="Milestone",$D36&gt;=V$7,$D36&lt;=V$7+6),"◆",""))</f>
        <v/>
      </c>
      <c r="W36" s="33">
        <f>IF($D36="","",IF(AND(Piano!$D37="Milestone",$D36&gt;=W$7,$D36&lt;=W$7+6),"◆",""))</f>
        <v/>
      </c>
      <c r="X36" s="33">
        <f>IF($D36="","",IF(AND(Piano!$D37="Milestone",$D36&gt;=X$7,$D36&lt;=X$7+6),"◆",""))</f>
        <v/>
      </c>
      <c r="Y36" s="33">
        <f>IF($D36="","",IF(AND(Piano!$D37="Milestone",$D36&gt;=Y$7,$D36&lt;=Y$7+6),"◆",""))</f>
        <v/>
      </c>
      <c r="Z36" s="33">
        <f>IF($D36="","",IF(AND(Piano!$D37="Milestone",$D36&gt;=Z$7,$D36&lt;=Z$7+6),"◆",""))</f>
        <v/>
      </c>
      <c r="AA36" s="33">
        <f>IF($D36="","",IF(AND(Piano!$D37="Milestone",$D36&gt;=AA$7,$D36&lt;=AA$7+6),"◆",""))</f>
        <v/>
      </c>
      <c r="AB36" s="33">
        <f>IF($D36="","",IF(AND(Piano!$D37="Milestone",$D36&gt;=AB$7,$D36&lt;=AB$7+6),"◆",""))</f>
        <v/>
      </c>
      <c r="AC36" s="33">
        <f>IF($D36="","",IF(AND(Piano!$D37="Milestone",$D36&gt;=AC$7,$D36&lt;=AC$7+6),"◆",""))</f>
        <v/>
      </c>
      <c r="AD36" s="33">
        <f>IF($D36="","",IF(AND(Piano!$D37="Milestone",$D36&gt;=AD$7,$D36&lt;=AD$7+6),"◆",""))</f>
        <v/>
      </c>
      <c r="AE36" s="33">
        <f>IF($D36="","",IF(AND(Piano!$D37="Milestone",$D36&gt;=AE$7,$D36&lt;=AE$7+6),"◆",""))</f>
        <v/>
      </c>
      <c r="AF36" s="33">
        <f>IF($D36="","",IF(AND(Piano!$D37="Milestone",$D36&gt;=AF$7,$D36&lt;=AF$7+6),"◆",""))</f>
        <v/>
      </c>
      <c r="AG36" s="33">
        <f>IF($D36="","",IF(AND(Piano!$D37="Milestone",$D36&gt;=AG$7,$D36&lt;=AG$7+6),"◆",""))</f>
        <v/>
      </c>
      <c r="AH36" s="33">
        <f>IF($D36="","",IF(AND(Piano!$D37="Milestone",$D36&gt;=AH$7,$D36&lt;=AH$7+6),"◆",""))</f>
        <v/>
      </c>
      <c r="AI36" s="33">
        <f>IF($D36="","",IF(AND(Piano!$D37="Milestone",$D36&gt;=AI$7,$D36&lt;=AI$7+6),"◆",""))</f>
        <v/>
      </c>
      <c r="AJ36" s="33">
        <f>IF($D36="","",IF(AND(Piano!$D37="Milestone",$D36&gt;=AJ$7,$D36&lt;=AJ$7+6),"◆",""))</f>
        <v/>
      </c>
      <c r="AK36" s="33">
        <f>IF($D36="","",IF(AND(Piano!$D37="Milestone",$D36&gt;=AK$7,$D36&lt;=AK$7+6),"◆",""))</f>
        <v/>
      </c>
    </row>
    <row r="37">
      <c r="A37" s="29">
        <f>IF(Piano!$C38="","",Piano!$A38)</f>
        <v/>
      </c>
      <c r="B37" s="30">
        <f>IF(Piano!$C38="","",Piano!$C38)</f>
        <v/>
      </c>
      <c r="C37" s="30">
        <f>IF(OR(Piano!$C38="",Piano!$E38=""),"",Piano!$E38)</f>
        <v/>
      </c>
      <c r="D37" s="31">
        <f>IF(OR(Piano!$C38="",Piano!$I38="",ISTEXT(Piano!$I38)),"",Piano!$I38)</f>
        <v/>
      </c>
      <c r="E37" s="31">
        <f>IF($D37="","",Piano!$J38)</f>
        <v/>
      </c>
      <c r="F37" s="32">
        <f>IF(OR(Piano!$C38="",Piano!$K38=""),"",Piano!$K38)</f>
        <v/>
      </c>
      <c r="G37" s="30">
        <f>IF(Piano!$C38="","",Piano!$R38)</f>
        <v/>
      </c>
      <c r="H37" s="33">
        <f>IF($D37="","",IF(AND(Piano!$D38="Milestone",$D37&gt;=H$7,$D37&lt;=H$7+6),"◆",""))</f>
        <v/>
      </c>
      <c r="I37" s="33">
        <f>IF($D37="","",IF(AND(Piano!$D38="Milestone",$D37&gt;=I$7,$D37&lt;=I$7+6),"◆",""))</f>
        <v/>
      </c>
      <c r="J37" s="33">
        <f>IF($D37="","",IF(AND(Piano!$D38="Milestone",$D37&gt;=J$7,$D37&lt;=J$7+6),"◆",""))</f>
        <v/>
      </c>
      <c r="K37" s="33">
        <f>IF($D37="","",IF(AND(Piano!$D38="Milestone",$D37&gt;=K$7,$D37&lt;=K$7+6),"◆",""))</f>
        <v/>
      </c>
      <c r="L37" s="33">
        <f>IF($D37="","",IF(AND(Piano!$D38="Milestone",$D37&gt;=L$7,$D37&lt;=L$7+6),"◆",""))</f>
        <v/>
      </c>
      <c r="M37" s="33">
        <f>IF($D37="","",IF(AND(Piano!$D38="Milestone",$D37&gt;=M$7,$D37&lt;=M$7+6),"◆",""))</f>
        <v/>
      </c>
      <c r="N37" s="33">
        <f>IF($D37="","",IF(AND(Piano!$D38="Milestone",$D37&gt;=N$7,$D37&lt;=N$7+6),"◆",""))</f>
        <v/>
      </c>
      <c r="O37" s="33">
        <f>IF($D37="","",IF(AND(Piano!$D38="Milestone",$D37&gt;=O$7,$D37&lt;=O$7+6),"◆",""))</f>
        <v/>
      </c>
      <c r="P37" s="33">
        <f>IF($D37="","",IF(AND(Piano!$D38="Milestone",$D37&gt;=P$7,$D37&lt;=P$7+6),"◆",""))</f>
        <v/>
      </c>
      <c r="Q37" s="33">
        <f>IF($D37="","",IF(AND(Piano!$D38="Milestone",$D37&gt;=Q$7,$D37&lt;=Q$7+6),"◆",""))</f>
        <v/>
      </c>
      <c r="R37" s="33">
        <f>IF($D37="","",IF(AND(Piano!$D38="Milestone",$D37&gt;=R$7,$D37&lt;=R$7+6),"◆",""))</f>
        <v/>
      </c>
      <c r="S37" s="33">
        <f>IF($D37="","",IF(AND(Piano!$D38="Milestone",$D37&gt;=S$7,$D37&lt;=S$7+6),"◆",""))</f>
        <v/>
      </c>
      <c r="T37" s="33">
        <f>IF($D37="","",IF(AND(Piano!$D38="Milestone",$D37&gt;=T$7,$D37&lt;=T$7+6),"◆",""))</f>
        <v/>
      </c>
      <c r="U37" s="33">
        <f>IF($D37="","",IF(AND(Piano!$D38="Milestone",$D37&gt;=U$7,$D37&lt;=U$7+6),"◆",""))</f>
        <v/>
      </c>
      <c r="V37" s="33">
        <f>IF($D37="","",IF(AND(Piano!$D38="Milestone",$D37&gt;=V$7,$D37&lt;=V$7+6),"◆",""))</f>
        <v/>
      </c>
      <c r="W37" s="33">
        <f>IF($D37="","",IF(AND(Piano!$D38="Milestone",$D37&gt;=W$7,$D37&lt;=W$7+6),"◆",""))</f>
        <v/>
      </c>
      <c r="X37" s="33">
        <f>IF($D37="","",IF(AND(Piano!$D38="Milestone",$D37&gt;=X$7,$D37&lt;=X$7+6),"◆",""))</f>
        <v/>
      </c>
      <c r="Y37" s="33">
        <f>IF($D37="","",IF(AND(Piano!$D38="Milestone",$D37&gt;=Y$7,$D37&lt;=Y$7+6),"◆",""))</f>
        <v/>
      </c>
      <c r="Z37" s="33">
        <f>IF($D37="","",IF(AND(Piano!$D38="Milestone",$D37&gt;=Z$7,$D37&lt;=Z$7+6),"◆",""))</f>
        <v/>
      </c>
      <c r="AA37" s="33">
        <f>IF($D37="","",IF(AND(Piano!$D38="Milestone",$D37&gt;=AA$7,$D37&lt;=AA$7+6),"◆",""))</f>
        <v/>
      </c>
      <c r="AB37" s="33">
        <f>IF($D37="","",IF(AND(Piano!$D38="Milestone",$D37&gt;=AB$7,$D37&lt;=AB$7+6),"◆",""))</f>
        <v/>
      </c>
      <c r="AC37" s="33">
        <f>IF($D37="","",IF(AND(Piano!$D38="Milestone",$D37&gt;=AC$7,$D37&lt;=AC$7+6),"◆",""))</f>
        <v/>
      </c>
      <c r="AD37" s="33">
        <f>IF($D37="","",IF(AND(Piano!$D38="Milestone",$D37&gt;=AD$7,$D37&lt;=AD$7+6),"◆",""))</f>
        <v/>
      </c>
      <c r="AE37" s="33">
        <f>IF($D37="","",IF(AND(Piano!$D38="Milestone",$D37&gt;=AE$7,$D37&lt;=AE$7+6),"◆",""))</f>
        <v/>
      </c>
      <c r="AF37" s="33">
        <f>IF($D37="","",IF(AND(Piano!$D38="Milestone",$D37&gt;=AF$7,$D37&lt;=AF$7+6),"◆",""))</f>
        <v/>
      </c>
      <c r="AG37" s="33">
        <f>IF($D37="","",IF(AND(Piano!$D38="Milestone",$D37&gt;=AG$7,$D37&lt;=AG$7+6),"◆",""))</f>
        <v/>
      </c>
      <c r="AH37" s="33">
        <f>IF($D37="","",IF(AND(Piano!$D38="Milestone",$D37&gt;=AH$7,$D37&lt;=AH$7+6),"◆",""))</f>
        <v/>
      </c>
      <c r="AI37" s="33">
        <f>IF($D37="","",IF(AND(Piano!$D38="Milestone",$D37&gt;=AI$7,$D37&lt;=AI$7+6),"◆",""))</f>
        <v/>
      </c>
      <c r="AJ37" s="33">
        <f>IF($D37="","",IF(AND(Piano!$D38="Milestone",$D37&gt;=AJ$7,$D37&lt;=AJ$7+6),"◆",""))</f>
        <v/>
      </c>
      <c r="AK37" s="33">
        <f>IF($D37="","",IF(AND(Piano!$D38="Milestone",$D37&gt;=AK$7,$D37&lt;=AK$7+6),"◆",""))</f>
        <v/>
      </c>
    </row>
    <row r="38">
      <c r="A38" s="29">
        <f>IF(Piano!$C39="","",Piano!$A39)</f>
        <v/>
      </c>
      <c r="B38" s="30">
        <f>IF(Piano!$C39="","",Piano!$C39)</f>
        <v/>
      </c>
      <c r="C38" s="30">
        <f>IF(OR(Piano!$C39="",Piano!$E39=""),"",Piano!$E39)</f>
        <v/>
      </c>
      <c r="D38" s="31">
        <f>IF(OR(Piano!$C39="",Piano!$I39="",ISTEXT(Piano!$I39)),"",Piano!$I39)</f>
        <v/>
      </c>
      <c r="E38" s="31">
        <f>IF($D38="","",Piano!$J39)</f>
        <v/>
      </c>
      <c r="F38" s="32">
        <f>IF(OR(Piano!$C39="",Piano!$K39=""),"",Piano!$K39)</f>
        <v/>
      </c>
      <c r="G38" s="30">
        <f>IF(Piano!$C39="","",Piano!$R39)</f>
        <v/>
      </c>
      <c r="H38" s="33">
        <f>IF($D38="","",IF(AND(Piano!$D39="Milestone",$D38&gt;=H$7,$D38&lt;=H$7+6),"◆",""))</f>
        <v/>
      </c>
      <c r="I38" s="33">
        <f>IF($D38="","",IF(AND(Piano!$D39="Milestone",$D38&gt;=I$7,$D38&lt;=I$7+6),"◆",""))</f>
        <v/>
      </c>
      <c r="J38" s="33">
        <f>IF($D38="","",IF(AND(Piano!$D39="Milestone",$D38&gt;=J$7,$D38&lt;=J$7+6),"◆",""))</f>
        <v/>
      </c>
      <c r="K38" s="33">
        <f>IF($D38="","",IF(AND(Piano!$D39="Milestone",$D38&gt;=K$7,$D38&lt;=K$7+6),"◆",""))</f>
        <v/>
      </c>
      <c r="L38" s="33">
        <f>IF($D38="","",IF(AND(Piano!$D39="Milestone",$D38&gt;=L$7,$D38&lt;=L$7+6),"◆",""))</f>
        <v/>
      </c>
      <c r="M38" s="33">
        <f>IF($D38="","",IF(AND(Piano!$D39="Milestone",$D38&gt;=M$7,$D38&lt;=M$7+6),"◆",""))</f>
        <v/>
      </c>
      <c r="N38" s="33">
        <f>IF($D38="","",IF(AND(Piano!$D39="Milestone",$D38&gt;=N$7,$D38&lt;=N$7+6),"◆",""))</f>
        <v/>
      </c>
      <c r="O38" s="33">
        <f>IF($D38="","",IF(AND(Piano!$D39="Milestone",$D38&gt;=O$7,$D38&lt;=O$7+6),"◆",""))</f>
        <v/>
      </c>
      <c r="P38" s="33">
        <f>IF($D38="","",IF(AND(Piano!$D39="Milestone",$D38&gt;=P$7,$D38&lt;=P$7+6),"◆",""))</f>
        <v/>
      </c>
      <c r="Q38" s="33">
        <f>IF($D38="","",IF(AND(Piano!$D39="Milestone",$D38&gt;=Q$7,$D38&lt;=Q$7+6),"◆",""))</f>
        <v/>
      </c>
      <c r="R38" s="33">
        <f>IF($D38="","",IF(AND(Piano!$D39="Milestone",$D38&gt;=R$7,$D38&lt;=R$7+6),"◆",""))</f>
        <v/>
      </c>
      <c r="S38" s="33">
        <f>IF($D38="","",IF(AND(Piano!$D39="Milestone",$D38&gt;=S$7,$D38&lt;=S$7+6),"◆",""))</f>
        <v/>
      </c>
      <c r="T38" s="33">
        <f>IF($D38="","",IF(AND(Piano!$D39="Milestone",$D38&gt;=T$7,$D38&lt;=T$7+6),"◆",""))</f>
        <v/>
      </c>
      <c r="U38" s="33">
        <f>IF($D38="","",IF(AND(Piano!$D39="Milestone",$D38&gt;=U$7,$D38&lt;=U$7+6),"◆",""))</f>
        <v/>
      </c>
      <c r="V38" s="33">
        <f>IF($D38="","",IF(AND(Piano!$D39="Milestone",$D38&gt;=V$7,$D38&lt;=V$7+6),"◆",""))</f>
        <v/>
      </c>
      <c r="W38" s="33">
        <f>IF($D38="","",IF(AND(Piano!$D39="Milestone",$D38&gt;=W$7,$D38&lt;=W$7+6),"◆",""))</f>
        <v/>
      </c>
      <c r="X38" s="33">
        <f>IF($D38="","",IF(AND(Piano!$D39="Milestone",$D38&gt;=X$7,$D38&lt;=X$7+6),"◆",""))</f>
        <v/>
      </c>
      <c r="Y38" s="33">
        <f>IF($D38="","",IF(AND(Piano!$D39="Milestone",$D38&gt;=Y$7,$D38&lt;=Y$7+6),"◆",""))</f>
        <v/>
      </c>
      <c r="Z38" s="33">
        <f>IF($D38="","",IF(AND(Piano!$D39="Milestone",$D38&gt;=Z$7,$D38&lt;=Z$7+6),"◆",""))</f>
        <v/>
      </c>
      <c r="AA38" s="33">
        <f>IF($D38="","",IF(AND(Piano!$D39="Milestone",$D38&gt;=AA$7,$D38&lt;=AA$7+6),"◆",""))</f>
        <v/>
      </c>
      <c r="AB38" s="33">
        <f>IF($D38="","",IF(AND(Piano!$D39="Milestone",$D38&gt;=AB$7,$D38&lt;=AB$7+6),"◆",""))</f>
        <v/>
      </c>
      <c r="AC38" s="33">
        <f>IF($D38="","",IF(AND(Piano!$D39="Milestone",$D38&gt;=AC$7,$D38&lt;=AC$7+6),"◆",""))</f>
        <v/>
      </c>
      <c r="AD38" s="33">
        <f>IF($D38="","",IF(AND(Piano!$D39="Milestone",$D38&gt;=AD$7,$D38&lt;=AD$7+6),"◆",""))</f>
        <v/>
      </c>
      <c r="AE38" s="33">
        <f>IF($D38="","",IF(AND(Piano!$D39="Milestone",$D38&gt;=AE$7,$D38&lt;=AE$7+6),"◆",""))</f>
        <v/>
      </c>
      <c r="AF38" s="33">
        <f>IF($D38="","",IF(AND(Piano!$D39="Milestone",$D38&gt;=AF$7,$D38&lt;=AF$7+6),"◆",""))</f>
        <v/>
      </c>
      <c r="AG38" s="33">
        <f>IF($D38="","",IF(AND(Piano!$D39="Milestone",$D38&gt;=AG$7,$D38&lt;=AG$7+6),"◆",""))</f>
        <v/>
      </c>
      <c r="AH38" s="33">
        <f>IF($D38="","",IF(AND(Piano!$D39="Milestone",$D38&gt;=AH$7,$D38&lt;=AH$7+6),"◆",""))</f>
        <v/>
      </c>
      <c r="AI38" s="33">
        <f>IF($D38="","",IF(AND(Piano!$D39="Milestone",$D38&gt;=AI$7,$D38&lt;=AI$7+6),"◆",""))</f>
        <v/>
      </c>
      <c r="AJ38" s="33">
        <f>IF($D38="","",IF(AND(Piano!$D39="Milestone",$D38&gt;=AJ$7,$D38&lt;=AJ$7+6),"◆",""))</f>
        <v/>
      </c>
      <c r="AK38" s="33">
        <f>IF($D38="","",IF(AND(Piano!$D39="Milestone",$D38&gt;=AK$7,$D38&lt;=AK$7+6),"◆",""))</f>
        <v/>
      </c>
    </row>
    <row r="39">
      <c r="A39" s="29">
        <f>IF(Piano!$C40="","",Piano!$A40)</f>
        <v/>
      </c>
      <c r="B39" s="30">
        <f>IF(Piano!$C40="","",Piano!$C40)</f>
        <v/>
      </c>
      <c r="C39" s="30">
        <f>IF(OR(Piano!$C40="",Piano!$E40=""),"",Piano!$E40)</f>
        <v/>
      </c>
      <c r="D39" s="31">
        <f>IF(OR(Piano!$C40="",Piano!$I40="",ISTEXT(Piano!$I40)),"",Piano!$I40)</f>
        <v/>
      </c>
      <c r="E39" s="31">
        <f>IF($D39="","",Piano!$J40)</f>
        <v/>
      </c>
      <c r="F39" s="32">
        <f>IF(OR(Piano!$C40="",Piano!$K40=""),"",Piano!$K40)</f>
        <v/>
      </c>
      <c r="G39" s="30">
        <f>IF(Piano!$C40="","",Piano!$R40)</f>
        <v/>
      </c>
      <c r="H39" s="33">
        <f>IF($D39="","",IF(AND(Piano!$D40="Milestone",$D39&gt;=H$7,$D39&lt;=H$7+6),"◆",""))</f>
        <v/>
      </c>
      <c r="I39" s="33">
        <f>IF($D39="","",IF(AND(Piano!$D40="Milestone",$D39&gt;=I$7,$D39&lt;=I$7+6),"◆",""))</f>
        <v/>
      </c>
      <c r="J39" s="33">
        <f>IF($D39="","",IF(AND(Piano!$D40="Milestone",$D39&gt;=J$7,$D39&lt;=J$7+6),"◆",""))</f>
        <v/>
      </c>
      <c r="K39" s="33">
        <f>IF($D39="","",IF(AND(Piano!$D40="Milestone",$D39&gt;=K$7,$D39&lt;=K$7+6),"◆",""))</f>
        <v/>
      </c>
      <c r="L39" s="33">
        <f>IF($D39="","",IF(AND(Piano!$D40="Milestone",$D39&gt;=L$7,$D39&lt;=L$7+6),"◆",""))</f>
        <v/>
      </c>
      <c r="M39" s="33">
        <f>IF($D39="","",IF(AND(Piano!$D40="Milestone",$D39&gt;=M$7,$D39&lt;=M$7+6),"◆",""))</f>
        <v/>
      </c>
      <c r="N39" s="33">
        <f>IF($D39="","",IF(AND(Piano!$D40="Milestone",$D39&gt;=N$7,$D39&lt;=N$7+6),"◆",""))</f>
        <v/>
      </c>
      <c r="O39" s="33">
        <f>IF($D39="","",IF(AND(Piano!$D40="Milestone",$D39&gt;=O$7,$D39&lt;=O$7+6),"◆",""))</f>
        <v/>
      </c>
      <c r="P39" s="33">
        <f>IF($D39="","",IF(AND(Piano!$D40="Milestone",$D39&gt;=P$7,$D39&lt;=P$7+6),"◆",""))</f>
        <v/>
      </c>
      <c r="Q39" s="33">
        <f>IF($D39="","",IF(AND(Piano!$D40="Milestone",$D39&gt;=Q$7,$D39&lt;=Q$7+6),"◆",""))</f>
        <v/>
      </c>
      <c r="R39" s="33">
        <f>IF($D39="","",IF(AND(Piano!$D40="Milestone",$D39&gt;=R$7,$D39&lt;=R$7+6),"◆",""))</f>
        <v/>
      </c>
      <c r="S39" s="33">
        <f>IF($D39="","",IF(AND(Piano!$D40="Milestone",$D39&gt;=S$7,$D39&lt;=S$7+6),"◆",""))</f>
        <v/>
      </c>
      <c r="T39" s="33">
        <f>IF($D39="","",IF(AND(Piano!$D40="Milestone",$D39&gt;=T$7,$D39&lt;=T$7+6),"◆",""))</f>
        <v/>
      </c>
      <c r="U39" s="33">
        <f>IF($D39="","",IF(AND(Piano!$D40="Milestone",$D39&gt;=U$7,$D39&lt;=U$7+6),"◆",""))</f>
        <v/>
      </c>
      <c r="V39" s="33">
        <f>IF($D39="","",IF(AND(Piano!$D40="Milestone",$D39&gt;=V$7,$D39&lt;=V$7+6),"◆",""))</f>
        <v/>
      </c>
      <c r="W39" s="33">
        <f>IF($D39="","",IF(AND(Piano!$D40="Milestone",$D39&gt;=W$7,$D39&lt;=W$7+6),"◆",""))</f>
        <v/>
      </c>
      <c r="X39" s="33">
        <f>IF($D39="","",IF(AND(Piano!$D40="Milestone",$D39&gt;=X$7,$D39&lt;=X$7+6),"◆",""))</f>
        <v/>
      </c>
      <c r="Y39" s="33">
        <f>IF($D39="","",IF(AND(Piano!$D40="Milestone",$D39&gt;=Y$7,$D39&lt;=Y$7+6),"◆",""))</f>
        <v/>
      </c>
      <c r="Z39" s="33">
        <f>IF($D39="","",IF(AND(Piano!$D40="Milestone",$D39&gt;=Z$7,$D39&lt;=Z$7+6),"◆",""))</f>
        <v/>
      </c>
      <c r="AA39" s="33">
        <f>IF($D39="","",IF(AND(Piano!$D40="Milestone",$D39&gt;=AA$7,$D39&lt;=AA$7+6),"◆",""))</f>
        <v/>
      </c>
      <c r="AB39" s="33">
        <f>IF($D39="","",IF(AND(Piano!$D40="Milestone",$D39&gt;=AB$7,$D39&lt;=AB$7+6),"◆",""))</f>
        <v/>
      </c>
      <c r="AC39" s="33">
        <f>IF($D39="","",IF(AND(Piano!$D40="Milestone",$D39&gt;=AC$7,$D39&lt;=AC$7+6),"◆",""))</f>
        <v/>
      </c>
      <c r="AD39" s="33">
        <f>IF($D39="","",IF(AND(Piano!$D40="Milestone",$D39&gt;=AD$7,$D39&lt;=AD$7+6),"◆",""))</f>
        <v/>
      </c>
      <c r="AE39" s="33">
        <f>IF($D39="","",IF(AND(Piano!$D40="Milestone",$D39&gt;=AE$7,$D39&lt;=AE$7+6),"◆",""))</f>
        <v/>
      </c>
      <c r="AF39" s="33">
        <f>IF($D39="","",IF(AND(Piano!$D40="Milestone",$D39&gt;=AF$7,$D39&lt;=AF$7+6),"◆",""))</f>
        <v/>
      </c>
      <c r="AG39" s="33">
        <f>IF($D39="","",IF(AND(Piano!$D40="Milestone",$D39&gt;=AG$7,$D39&lt;=AG$7+6),"◆",""))</f>
        <v/>
      </c>
      <c r="AH39" s="33">
        <f>IF($D39="","",IF(AND(Piano!$D40="Milestone",$D39&gt;=AH$7,$D39&lt;=AH$7+6),"◆",""))</f>
        <v/>
      </c>
      <c r="AI39" s="33">
        <f>IF($D39="","",IF(AND(Piano!$D40="Milestone",$D39&gt;=AI$7,$D39&lt;=AI$7+6),"◆",""))</f>
        <v/>
      </c>
      <c r="AJ39" s="33">
        <f>IF($D39="","",IF(AND(Piano!$D40="Milestone",$D39&gt;=AJ$7,$D39&lt;=AJ$7+6),"◆",""))</f>
        <v/>
      </c>
      <c r="AK39" s="33">
        <f>IF($D39="","",IF(AND(Piano!$D40="Milestone",$D39&gt;=AK$7,$D39&lt;=AK$7+6),"◆",""))</f>
        <v/>
      </c>
    </row>
    <row r="40">
      <c r="A40" s="29">
        <f>IF(Piano!$C41="","",Piano!$A41)</f>
        <v/>
      </c>
      <c r="B40" s="30">
        <f>IF(Piano!$C41="","",Piano!$C41)</f>
        <v/>
      </c>
      <c r="C40" s="30">
        <f>IF(OR(Piano!$C41="",Piano!$E41=""),"",Piano!$E41)</f>
        <v/>
      </c>
      <c r="D40" s="31">
        <f>IF(OR(Piano!$C41="",Piano!$I41="",ISTEXT(Piano!$I41)),"",Piano!$I41)</f>
        <v/>
      </c>
      <c r="E40" s="31">
        <f>IF($D40="","",Piano!$J41)</f>
        <v/>
      </c>
      <c r="F40" s="32">
        <f>IF(OR(Piano!$C41="",Piano!$K41=""),"",Piano!$K41)</f>
        <v/>
      </c>
      <c r="G40" s="30">
        <f>IF(Piano!$C41="","",Piano!$R41)</f>
        <v/>
      </c>
      <c r="H40" s="33">
        <f>IF($D40="","",IF(AND(Piano!$D41="Milestone",$D40&gt;=H$7,$D40&lt;=H$7+6),"◆",""))</f>
        <v/>
      </c>
      <c r="I40" s="33">
        <f>IF($D40="","",IF(AND(Piano!$D41="Milestone",$D40&gt;=I$7,$D40&lt;=I$7+6),"◆",""))</f>
        <v/>
      </c>
      <c r="J40" s="33">
        <f>IF($D40="","",IF(AND(Piano!$D41="Milestone",$D40&gt;=J$7,$D40&lt;=J$7+6),"◆",""))</f>
        <v/>
      </c>
      <c r="K40" s="33">
        <f>IF($D40="","",IF(AND(Piano!$D41="Milestone",$D40&gt;=K$7,$D40&lt;=K$7+6),"◆",""))</f>
        <v/>
      </c>
      <c r="L40" s="33">
        <f>IF($D40="","",IF(AND(Piano!$D41="Milestone",$D40&gt;=L$7,$D40&lt;=L$7+6),"◆",""))</f>
        <v/>
      </c>
      <c r="M40" s="33">
        <f>IF($D40="","",IF(AND(Piano!$D41="Milestone",$D40&gt;=M$7,$D40&lt;=M$7+6),"◆",""))</f>
        <v/>
      </c>
      <c r="N40" s="33">
        <f>IF($D40="","",IF(AND(Piano!$D41="Milestone",$D40&gt;=N$7,$D40&lt;=N$7+6),"◆",""))</f>
        <v/>
      </c>
      <c r="O40" s="33">
        <f>IF($D40="","",IF(AND(Piano!$D41="Milestone",$D40&gt;=O$7,$D40&lt;=O$7+6),"◆",""))</f>
        <v/>
      </c>
      <c r="P40" s="33">
        <f>IF($D40="","",IF(AND(Piano!$D41="Milestone",$D40&gt;=P$7,$D40&lt;=P$7+6),"◆",""))</f>
        <v/>
      </c>
      <c r="Q40" s="33">
        <f>IF($D40="","",IF(AND(Piano!$D41="Milestone",$D40&gt;=Q$7,$D40&lt;=Q$7+6),"◆",""))</f>
        <v/>
      </c>
      <c r="R40" s="33">
        <f>IF($D40="","",IF(AND(Piano!$D41="Milestone",$D40&gt;=R$7,$D40&lt;=R$7+6),"◆",""))</f>
        <v/>
      </c>
      <c r="S40" s="33">
        <f>IF($D40="","",IF(AND(Piano!$D41="Milestone",$D40&gt;=S$7,$D40&lt;=S$7+6),"◆",""))</f>
        <v/>
      </c>
      <c r="T40" s="33">
        <f>IF($D40="","",IF(AND(Piano!$D41="Milestone",$D40&gt;=T$7,$D40&lt;=T$7+6),"◆",""))</f>
        <v/>
      </c>
      <c r="U40" s="33">
        <f>IF($D40="","",IF(AND(Piano!$D41="Milestone",$D40&gt;=U$7,$D40&lt;=U$7+6),"◆",""))</f>
        <v/>
      </c>
      <c r="V40" s="33">
        <f>IF($D40="","",IF(AND(Piano!$D41="Milestone",$D40&gt;=V$7,$D40&lt;=V$7+6),"◆",""))</f>
        <v/>
      </c>
      <c r="W40" s="33">
        <f>IF($D40="","",IF(AND(Piano!$D41="Milestone",$D40&gt;=W$7,$D40&lt;=W$7+6),"◆",""))</f>
        <v/>
      </c>
      <c r="X40" s="33">
        <f>IF($D40="","",IF(AND(Piano!$D41="Milestone",$D40&gt;=X$7,$D40&lt;=X$7+6),"◆",""))</f>
        <v/>
      </c>
      <c r="Y40" s="33">
        <f>IF($D40="","",IF(AND(Piano!$D41="Milestone",$D40&gt;=Y$7,$D40&lt;=Y$7+6),"◆",""))</f>
        <v/>
      </c>
      <c r="Z40" s="33">
        <f>IF($D40="","",IF(AND(Piano!$D41="Milestone",$D40&gt;=Z$7,$D40&lt;=Z$7+6),"◆",""))</f>
        <v/>
      </c>
      <c r="AA40" s="33">
        <f>IF($D40="","",IF(AND(Piano!$D41="Milestone",$D40&gt;=AA$7,$D40&lt;=AA$7+6),"◆",""))</f>
        <v/>
      </c>
      <c r="AB40" s="33">
        <f>IF($D40="","",IF(AND(Piano!$D41="Milestone",$D40&gt;=AB$7,$D40&lt;=AB$7+6),"◆",""))</f>
        <v/>
      </c>
      <c r="AC40" s="33">
        <f>IF($D40="","",IF(AND(Piano!$D41="Milestone",$D40&gt;=AC$7,$D40&lt;=AC$7+6),"◆",""))</f>
        <v/>
      </c>
      <c r="AD40" s="33">
        <f>IF($D40="","",IF(AND(Piano!$D41="Milestone",$D40&gt;=AD$7,$D40&lt;=AD$7+6),"◆",""))</f>
        <v/>
      </c>
      <c r="AE40" s="33">
        <f>IF($D40="","",IF(AND(Piano!$D41="Milestone",$D40&gt;=AE$7,$D40&lt;=AE$7+6),"◆",""))</f>
        <v/>
      </c>
      <c r="AF40" s="33">
        <f>IF($D40="","",IF(AND(Piano!$D41="Milestone",$D40&gt;=AF$7,$D40&lt;=AF$7+6),"◆",""))</f>
        <v/>
      </c>
      <c r="AG40" s="33">
        <f>IF($D40="","",IF(AND(Piano!$D41="Milestone",$D40&gt;=AG$7,$D40&lt;=AG$7+6),"◆",""))</f>
        <v/>
      </c>
      <c r="AH40" s="33">
        <f>IF($D40="","",IF(AND(Piano!$D41="Milestone",$D40&gt;=AH$7,$D40&lt;=AH$7+6),"◆",""))</f>
        <v/>
      </c>
      <c r="AI40" s="33">
        <f>IF($D40="","",IF(AND(Piano!$D41="Milestone",$D40&gt;=AI$7,$D40&lt;=AI$7+6),"◆",""))</f>
        <v/>
      </c>
      <c r="AJ40" s="33">
        <f>IF($D40="","",IF(AND(Piano!$D41="Milestone",$D40&gt;=AJ$7,$D40&lt;=AJ$7+6),"◆",""))</f>
        <v/>
      </c>
      <c r="AK40" s="33">
        <f>IF($D40="","",IF(AND(Piano!$D41="Milestone",$D40&gt;=AK$7,$D40&lt;=AK$7+6),"◆",""))</f>
        <v/>
      </c>
    </row>
    <row r="41">
      <c r="A41" s="29">
        <f>IF(Piano!$C42="","",Piano!$A42)</f>
        <v/>
      </c>
      <c r="B41" s="30">
        <f>IF(Piano!$C42="","",Piano!$C42)</f>
        <v/>
      </c>
      <c r="C41" s="30">
        <f>IF(OR(Piano!$C42="",Piano!$E42=""),"",Piano!$E42)</f>
        <v/>
      </c>
      <c r="D41" s="31">
        <f>IF(OR(Piano!$C42="",Piano!$I42="",ISTEXT(Piano!$I42)),"",Piano!$I42)</f>
        <v/>
      </c>
      <c r="E41" s="31">
        <f>IF($D41="","",Piano!$J42)</f>
        <v/>
      </c>
      <c r="F41" s="32">
        <f>IF(OR(Piano!$C42="",Piano!$K42=""),"",Piano!$K42)</f>
        <v/>
      </c>
      <c r="G41" s="30">
        <f>IF(Piano!$C42="","",Piano!$R42)</f>
        <v/>
      </c>
      <c r="H41" s="33">
        <f>IF($D41="","",IF(AND(Piano!$D42="Milestone",$D41&gt;=H$7,$D41&lt;=H$7+6),"◆",""))</f>
        <v/>
      </c>
      <c r="I41" s="33">
        <f>IF($D41="","",IF(AND(Piano!$D42="Milestone",$D41&gt;=I$7,$D41&lt;=I$7+6),"◆",""))</f>
        <v/>
      </c>
      <c r="J41" s="33">
        <f>IF($D41="","",IF(AND(Piano!$D42="Milestone",$D41&gt;=J$7,$D41&lt;=J$7+6),"◆",""))</f>
        <v/>
      </c>
      <c r="K41" s="33">
        <f>IF($D41="","",IF(AND(Piano!$D42="Milestone",$D41&gt;=K$7,$D41&lt;=K$7+6),"◆",""))</f>
        <v/>
      </c>
      <c r="L41" s="33">
        <f>IF($D41="","",IF(AND(Piano!$D42="Milestone",$D41&gt;=L$7,$D41&lt;=L$7+6),"◆",""))</f>
        <v/>
      </c>
      <c r="M41" s="33">
        <f>IF($D41="","",IF(AND(Piano!$D42="Milestone",$D41&gt;=M$7,$D41&lt;=M$7+6),"◆",""))</f>
        <v/>
      </c>
      <c r="N41" s="33">
        <f>IF($D41="","",IF(AND(Piano!$D42="Milestone",$D41&gt;=N$7,$D41&lt;=N$7+6),"◆",""))</f>
        <v/>
      </c>
      <c r="O41" s="33">
        <f>IF($D41="","",IF(AND(Piano!$D42="Milestone",$D41&gt;=O$7,$D41&lt;=O$7+6),"◆",""))</f>
        <v/>
      </c>
      <c r="P41" s="33">
        <f>IF($D41="","",IF(AND(Piano!$D42="Milestone",$D41&gt;=P$7,$D41&lt;=P$7+6),"◆",""))</f>
        <v/>
      </c>
      <c r="Q41" s="33">
        <f>IF($D41="","",IF(AND(Piano!$D42="Milestone",$D41&gt;=Q$7,$D41&lt;=Q$7+6),"◆",""))</f>
        <v/>
      </c>
      <c r="R41" s="33">
        <f>IF($D41="","",IF(AND(Piano!$D42="Milestone",$D41&gt;=R$7,$D41&lt;=R$7+6),"◆",""))</f>
        <v/>
      </c>
      <c r="S41" s="33">
        <f>IF($D41="","",IF(AND(Piano!$D42="Milestone",$D41&gt;=S$7,$D41&lt;=S$7+6),"◆",""))</f>
        <v/>
      </c>
      <c r="T41" s="33">
        <f>IF($D41="","",IF(AND(Piano!$D42="Milestone",$D41&gt;=T$7,$D41&lt;=T$7+6),"◆",""))</f>
        <v/>
      </c>
      <c r="U41" s="33">
        <f>IF($D41="","",IF(AND(Piano!$D42="Milestone",$D41&gt;=U$7,$D41&lt;=U$7+6),"◆",""))</f>
        <v/>
      </c>
      <c r="V41" s="33">
        <f>IF($D41="","",IF(AND(Piano!$D42="Milestone",$D41&gt;=V$7,$D41&lt;=V$7+6),"◆",""))</f>
        <v/>
      </c>
      <c r="W41" s="33">
        <f>IF($D41="","",IF(AND(Piano!$D42="Milestone",$D41&gt;=W$7,$D41&lt;=W$7+6),"◆",""))</f>
        <v/>
      </c>
      <c r="X41" s="33">
        <f>IF($D41="","",IF(AND(Piano!$D42="Milestone",$D41&gt;=X$7,$D41&lt;=X$7+6),"◆",""))</f>
        <v/>
      </c>
      <c r="Y41" s="33">
        <f>IF($D41="","",IF(AND(Piano!$D42="Milestone",$D41&gt;=Y$7,$D41&lt;=Y$7+6),"◆",""))</f>
        <v/>
      </c>
      <c r="Z41" s="33">
        <f>IF($D41="","",IF(AND(Piano!$D42="Milestone",$D41&gt;=Z$7,$D41&lt;=Z$7+6),"◆",""))</f>
        <v/>
      </c>
      <c r="AA41" s="33">
        <f>IF($D41="","",IF(AND(Piano!$D42="Milestone",$D41&gt;=AA$7,$D41&lt;=AA$7+6),"◆",""))</f>
        <v/>
      </c>
      <c r="AB41" s="33">
        <f>IF($D41="","",IF(AND(Piano!$D42="Milestone",$D41&gt;=AB$7,$D41&lt;=AB$7+6),"◆",""))</f>
        <v/>
      </c>
      <c r="AC41" s="33">
        <f>IF($D41="","",IF(AND(Piano!$D42="Milestone",$D41&gt;=AC$7,$D41&lt;=AC$7+6),"◆",""))</f>
        <v/>
      </c>
      <c r="AD41" s="33">
        <f>IF($D41="","",IF(AND(Piano!$D42="Milestone",$D41&gt;=AD$7,$D41&lt;=AD$7+6),"◆",""))</f>
        <v/>
      </c>
      <c r="AE41" s="33">
        <f>IF($D41="","",IF(AND(Piano!$D42="Milestone",$D41&gt;=AE$7,$D41&lt;=AE$7+6),"◆",""))</f>
        <v/>
      </c>
      <c r="AF41" s="33">
        <f>IF($D41="","",IF(AND(Piano!$D42="Milestone",$D41&gt;=AF$7,$D41&lt;=AF$7+6),"◆",""))</f>
        <v/>
      </c>
      <c r="AG41" s="33">
        <f>IF($D41="","",IF(AND(Piano!$D42="Milestone",$D41&gt;=AG$7,$D41&lt;=AG$7+6),"◆",""))</f>
        <v/>
      </c>
      <c r="AH41" s="33">
        <f>IF($D41="","",IF(AND(Piano!$D42="Milestone",$D41&gt;=AH$7,$D41&lt;=AH$7+6),"◆",""))</f>
        <v/>
      </c>
      <c r="AI41" s="33">
        <f>IF($D41="","",IF(AND(Piano!$D42="Milestone",$D41&gt;=AI$7,$D41&lt;=AI$7+6),"◆",""))</f>
        <v/>
      </c>
      <c r="AJ41" s="33">
        <f>IF($D41="","",IF(AND(Piano!$D42="Milestone",$D41&gt;=AJ$7,$D41&lt;=AJ$7+6),"◆",""))</f>
        <v/>
      </c>
      <c r="AK41" s="33">
        <f>IF($D41="","",IF(AND(Piano!$D42="Milestone",$D41&gt;=AK$7,$D41&lt;=AK$7+6),"◆",""))</f>
        <v/>
      </c>
    </row>
    <row r="42">
      <c r="A42" s="29">
        <f>IF(Piano!$C43="","",Piano!$A43)</f>
        <v/>
      </c>
      <c r="B42" s="30">
        <f>IF(Piano!$C43="","",Piano!$C43)</f>
        <v/>
      </c>
      <c r="C42" s="30">
        <f>IF(OR(Piano!$C43="",Piano!$E43=""),"",Piano!$E43)</f>
        <v/>
      </c>
      <c r="D42" s="31">
        <f>IF(OR(Piano!$C43="",Piano!$I43="",ISTEXT(Piano!$I43)),"",Piano!$I43)</f>
        <v/>
      </c>
      <c r="E42" s="31">
        <f>IF($D42="","",Piano!$J43)</f>
        <v/>
      </c>
      <c r="F42" s="32">
        <f>IF(OR(Piano!$C43="",Piano!$K43=""),"",Piano!$K43)</f>
        <v/>
      </c>
      <c r="G42" s="30">
        <f>IF(Piano!$C43="","",Piano!$R43)</f>
        <v/>
      </c>
      <c r="H42" s="33">
        <f>IF($D42="","",IF(AND(Piano!$D43="Milestone",$D42&gt;=H$7,$D42&lt;=H$7+6),"◆",""))</f>
        <v/>
      </c>
      <c r="I42" s="33">
        <f>IF($D42="","",IF(AND(Piano!$D43="Milestone",$D42&gt;=I$7,$D42&lt;=I$7+6),"◆",""))</f>
        <v/>
      </c>
      <c r="J42" s="33">
        <f>IF($D42="","",IF(AND(Piano!$D43="Milestone",$D42&gt;=J$7,$D42&lt;=J$7+6),"◆",""))</f>
        <v/>
      </c>
      <c r="K42" s="33">
        <f>IF($D42="","",IF(AND(Piano!$D43="Milestone",$D42&gt;=K$7,$D42&lt;=K$7+6),"◆",""))</f>
        <v/>
      </c>
      <c r="L42" s="33">
        <f>IF($D42="","",IF(AND(Piano!$D43="Milestone",$D42&gt;=L$7,$D42&lt;=L$7+6),"◆",""))</f>
        <v/>
      </c>
      <c r="M42" s="33">
        <f>IF($D42="","",IF(AND(Piano!$D43="Milestone",$D42&gt;=M$7,$D42&lt;=M$7+6),"◆",""))</f>
        <v/>
      </c>
      <c r="N42" s="33">
        <f>IF($D42="","",IF(AND(Piano!$D43="Milestone",$D42&gt;=N$7,$D42&lt;=N$7+6),"◆",""))</f>
        <v/>
      </c>
      <c r="O42" s="33">
        <f>IF($D42="","",IF(AND(Piano!$D43="Milestone",$D42&gt;=O$7,$D42&lt;=O$7+6),"◆",""))</f>
        <v/>
      </c>
      <c r="P42" s="33">
        <f>IF($D42="","",IF(AND(Piano!$D43="Milestone",$D42&gt;=P$7,$D42&lt;=P$7+6),"◆",""))</f>
        <v/>
      </c>
      <c r="Q42" s="33">
        <f>IF($D42="","",IF(AND(Piano!$D43="Milestone",$D42&gt;=Q$7,$D42&lt;=Q$7+6),"◆",""))</f>
        <v/>
      </c>
      <c r="R42" s="33">
        <f>IF($D42="","",IF(AND(Piano!$D43="Milestone",$D42&gt;=R$7,$D42&lt;=R$7+6),"◆",""))</f>
        <v/>
      </c>
      <c r="S42" s="33">
        <f>IF($D42="","",IF(AND(Piano!$D43="Milestone",$D42&gt;=S$7,$D42&lt;=S$7+6),"◆",""))</f>
        <v/>
      </c>
      <c r="T42" s="33">
        <f>IF($D42="","",IF(AND(Piano!$D43="Milestone",$D42&gt;=T$7,$D42&lt;=T$7+6),"◆",""))</f>
        <v/>
      </c>
      <c r="U42" s="33">
        <f>IF($D42="","",IF(AND(Piano!$D43="Milestone",$D42&gt;=U$7,$D42&lt;=U$7+6),"◆",""))</f>
        <v/>
      </c>
      <c r="V42" s="33">
        <f>IF($D42="","",IF(AND(Piano!$D43="Milestone",$D42&gt;=V$7,$D42&lt;=V$7+6),"◆",""))</f>
        <v/>
      </c>
      <c r="W42" s="33">
        <f>IF($D42="","",IF(AND(Piano!$D43="Milestone",$D42&gt;=W$7,$D42&lt;=W$7+6),"◆",""))</f>
        <v/>
      </c>
      <c r="X42" s="33">
        <f>IF($D42="","",IF(AND(Piano!$D43="Milestone",$D42&gt;=X$7,$D42&lt;=X$7+6),"◆",""))</f>
        <v/>
      </c>
      <c r="Y42" s="33">
        <f>IF($D42="","",IF(AND(Piano!$D43="Milestone",$D42&gt;=Y$7,$D42&lt;=Y$7+6),"◆",""))</f>
        <v/>
      </c>
      <c r="Z42" s="33">
        <f>IF($D42="","",IF(AND(Piano!$D43="Milestone",$D42&gt;=Z$7,$D42&lt;=Z$7+6),"◆",""))</f>
        <v/>
      </c>
      <c r="AA42" s="33">
        <f>IF($D42="","",IF(AND(Piano!$D43="Milestone",$D42&gt;=AA$7,$D42&lt;=AA$7+6),"◆",""))</f>
        <v/>
      </c>
      <c r="AB42" s="33">
        <f>IF($D42="","",IF(AND(Piano!$D43="Milestone",$D42&gt;=AB$7,$D42&lt;=AB$7+6),"◆",""))</f>
        <v/>
      </c>
      <c r="AC42" s="33">
        <f>IF($D42="","",IF(AND(Piano!$D43="Milestone",$D42&gt;=AC$7,$D42&lt;=AC$7+6),"◆",""))</f>
        <v/>
      </c>
      <c r="AD42" s="33">
        <f>IF($D42="","",IF(AND(Piano!$D43="Milestone",$D42&gt;=AD$7,$D42&lt;=AD$7+6),"◆",""))</f>
        <v/>
      </c>
      <c r="AE42" s="33">
        <f>IF($D42="","",IF(AND(Piano!$D43="Milestone",$D42&gt;=AE$7,$D42&lt;=AE$7+6),"◆",""))</f>
        <v/>
      </c>
      <c r="AF42" s="33">
        <f>IF($D42="","",IF(AND(Piano!$D43="Milestone",$D42&gt;=AF$7,$D42&lt;=AF$7+6),"◆",""))</f>
        <v/>
      </c>
      <c r="AG42" s="33">
        <f>IF($D42="","",IF(AND(Piano!$D43="Milestone",$D42&gt;=AG$7,$D42&lt;=AG$7+6),"◆",""))</f>
        <v/>
      </c>
      <c r="AH42" s="33">
        <f>IF($D42="","",IF(AND(Piano!$D43="Milestone",$D42&gt;=AH$7,$D42&lt;=AH$7+6),"◆",""))</f>
        <v/>
      </c>
      <c r="AI42" s="33">
        <f>IF($D42="","",IF(AND(Piano!$D43="Milestone",$D42&gt;=AI$7,$D42&lt;=AI$7+6),"◆",""))</f>
        <v/>
      </c>
      <c r="AJ42" s="33">
        <f>IF($D42="","",IF(AND(Piano!$D43="Milestone",$D42&gt;=AJ$7,$D42&lt;=AJ$7+6),"◆",""))</f>
        <v/>
      </c>
      <c r="AK42" s="33">
        <f>IF($D42="","",IF(AND(Piano!$D43="Milestone",$D42&gt;=AK$7,$D42&lt;=AK$7+6),"◆",""))</f>
        <v/>
      </c>
    </row>
    <row r="43">
      <c r="A43" s="29">
        <f>IF(Piano!$C44="","",Piano!$A44)</f>
        <v/>
      </c>
      <c r="B43" s="30">
        <f>IF(Piano!$C44="","",Piano!$C44)</f>
        <v/>
      </c>
      <c r="C43" s="30">
        <f>IF(OR(Piano!$C44="",Piano!$E44=""),"",Piano!$E44)</f>
        <v/>
      </c>
      <c r="D43" s="31">
        <f>IF(OR(Piano!$C44="",Piano!$I44="",ISTEXT(Piano!$I44)),"",Piano!$I44)</f>
        <v/>
      </c>
      <c r="E43" s="31">
        <f>IF($D43="","",Piano!$J44)</f>
        <v/>
      </c>
      <c r="F43" s="32">
        <f>IF(OR(Piano!$C44="",Piano!$K44=""),"",Piano!$K44)</f>
        <v/>
      </c>
      <c r="G43" s="30">
        <f>IF(Piano!$C44="","",Piano!$R44)</f>
        <v/>
      </c>
      <c r="H43" s="33">
        <f>IF($D43="","",IF(AND(Piano!$D44="Milestone",$D43&gt;=H$7,$D43&lt;=H$7+6),"◆",""))</f>
        <v/>
      </c>
      <c r="I43" s="33">
        <f>IF($D43="","",IF(AND(Piano!$D44="Milestone",$D43&gt;=I$7,$D43&lt;=I$7+6),"◆",""))</f>
        <v/>
      </c>
      <c r="J43" s="33">
        <f>IF($D43="","",IF(AND(Piano!$D44="Milestone",$D43&gt;=J$7,$D43&lt;=J$7+6),"◆",""))</f>
        <v/>
      </c>
      <c r="K43" s="33">
        <f>IF($D43="","",IF(AND(Piano!$D44="Milestone",$D43&gt;=K$7,$D43&lt;=K$7+6),"◆",""))</f>
        <v/>
      </c>
      <c r="L43" s="33">
        <f>IF($D43="","",IF(AND(Piano!$D44="Milestone",$D43&gt;=L$7,$D43&lt;=L$7+6),"◆",""))</f>
        <v/>
      </c>
      <c r="M43" s="33">
        <f>IF($D43="","",IF(AND(Piano!$D44="Milestone",$D43&gt;=M$7,$D43&lt;=M$7+6),"◆",""))</f>
        <v/>
      </c>
      <c r="N43" s="33">
        <f>IF($D43="","",IF(AND(Piano!$D44="Milestone",$D43&gt;=N$7,$D43&lt;=N$7+6),"◆",""))</f>
        <v/>
      </c>
      <c r="O43" s="33">
        <f>IF($D43="","",IF(AND(Piano!$D44="Milestone",$D43&gt;=O$7,$D43&lt;=O$7+6),"◆",""))</f>
        <v/>
      </c>
      <c r="P43" s="33">
        <f>IF($D43="","",IF(AND(Piano!$D44="Milestone",$D43&gt;=P$7,$D43&lt;=P$7+6),"◆",""))</f>
        <v/>
      </c>
      <c r="Q43" s="33">
        <f>IF($D43="","",IF(AND(Piano!$D44="Milestone",$D43&gt;=Q$7,$D43&lt;=Q$7+6),"◆",""))</f>
        <v/>
      </c>
      <c r="R43" s="33">
        <f>IF($D43="","",IF(AND(Piano!$D44="Milestone",$D43&gt;=R$7,$D43&lt;=R$7+6),"◆",""))</f>
        <v/>
      </c>
      <c r="S43" s="33">
        <f>IF($D43="","",IF(AND(Piano!$D44="Milestone",$D43&gt;=S$7,$D43&lt;=S$7+6),"◆",""))</f>
        <v/>
      </c>
      <c r="T43" s="33">
        <f>IF($D43="","",IF(AND(Piano!$D44="Milestone",$D43&gt;=T$7,$D43&lt;=T$7+6),"◆",""))</f>
        <v/>
      </c>
      <c r="U43" s="33">
        <f>IF($D43="","",IF(AND(Piano!$D44="Milestone",$D43&gt;=U$7,$D43&lt;=U$7+6),"◆",""))</f>
        <v/>
      </c>
      <c r="V43" s="33">
        <f>IF($D43="","",IF(AND(Piano!$D44="Milestone",$D43&gt;=V$7,$D43&lt;=V$7+6),"◆",""))</f>
        <v/>
      </c>
      <c r="W43" s="33">
        <f>IF($D43="","",IF(AND(Piano!$D44="Milestone",$D43&gt;=W$7,$D43&lt;=W$7+6),"◆",""))</f>
        <v/>
      </c>
      <c r="X43" s="33">
        <f>IF($D43="","",IF(AND(Piano!$D44="Milestone",$D43&gt;=X$7,$D43&lt;=X$7+6),"◆",""))</f>
        <v/>
      </c>
      <c r="Y43" s="33">
        <f>IF($D43="","",IF(AND(Piano!$D44="Milestone",$D43&gt;=Y$7,$D43&lt;=Y$7+6),"◆",""))</f>
        <v/>
      </c>
      <c r="Z43" s="33">
        <f>IF($D43="","",IF(AND(Piano!$D44="Milestone",$D43&gt;=Z$7,$D43&lt;=Z$7+6),"◆",""))</f>
        <v/>
      </c>
      <c r="AA43" s="33">
        <f>IF($D43="","",IF(AND(Piano!$D44="Milestone",$D43&gt;=AA$7,$D43&lt;=AA$7+6),"◆",""))</f>
        <v/>
      </c>
      <c r="AB43" s="33">
        <f>IF($D43="","",IF(AND(Piano!$D44="Milestone",$D43&gt;=AB$7,$D43&lt;=AB$7+6),"◆",""))</f>
        <v/>
      </c>
      <c r="AC43" s="33">
        <f>IF($D43="","",IF(AND(Piano!$D44="Milestone",$D43&gt;=AC$7,$D43&lt;=AC$7+6),"◆",""))</f>
        <v/>
      </c>
      <c r="AD43" s="33">
        <f>IF($D43="","",IF(AND(Piano!$D44="Milestone",$D43&gt;=AD$7,$D43&lt;=AD$7+6),"◆",""))</f>
        <v/>
      </c>
      <c r="AE43" s="33">
        <f>IF($D43="","",IF(AND(Piano!$D44="Milestone",$D43&gt;=AE$7,$D43&lt;=AE$7+6),"◆",""))</f>
        <v/>
      </c>
      <c r="AF43" s="33">
        <f>IF($D43="","",IF(AND(Piano!$D44="Milestone",$D43&gt;=AF$7,$D43&lt;=AF$7+6),"◆",""))</f>
        <v/>
      </c>
      <c r="AG43" s="33">
        <f>IF($D43="","",IF(AND(Piano!$D44="Milestone",$D43&gt;=AG$7,$D43&lt;=AG$7+6),"◆",""))</f>
        <v/>
      </c>
      <c r="AH43" s="33">
        <f>IF($D43="","",IF(AND(Piano!$D44="Milestone",$D43&gt;=AH$7,$D43&lt;=AH$7+6),"◆",""))</f>
        <v/>
      </c>
      <c r="AI43" s="33">
        <f>IF($D43="","",IF(AND(Piano!$D44="Milestone",$D43&gt;=AI$7,$D43&lt;=AI$7+6),"◆",""))</f>
        <v/>
      </c>
      <c r="AJ43" s="33">
        <f>IF($D43="","",IF(AND(Piano!$D44="Milestone",$D43&gt;=AJ$7,$D43&lt;=AJ$7+6),"◆",""))</f>
        <v/>
      </c>
      <c r="AK43" s="33">
        <f>IF($D43="","",IF(AND(Piano!$D44="Milestone",$D43&gt;=AK$7,$D43&lt;=AK$7+6),"◆",""))</f>
        <v/>
      </c>
    </row>
    <row r="44">
      <c r="A44" s="29">
        <f>IF(Piano!$C45="","",Piano!$A45)</f>
        <v/>
      </c>
      <c r="B44" s="30">
        <f>IF(Piano!$C45="","",Piano!$C45)</f>
        <v/>
      </c>
      <c r="C44" s="30">
        <f>IF(OR(Piano!$C45="",Piano!$E45=""),"",Piano!$E45)</f>
        <v/>
      </c>
      <c r="D44" s="31">
        <f>IF(OR(Piano!$C45="",Piano!$I45="",ISTEXT(Piano!$I45)),"",Piano!$I45)</f>
        <v/>
      </c>
      <c r="E44" s="31">
        <f>IF($D44="","",Piano!$J45)</f>
        <v/>
      </c>
      <c r="F44" s="32">
        <f>IF(OR(Piano!$C45="",Piano!$K45=""),"",Piano!$K45)</f>
        <v/>
      </c>
      <c r="G44" s="30">
        <f>IF(Piano!$C45="","",Piano!$R45)</f>
        <v/>
      </c>
      <c r="H44" s="33">
        <f>IF($D44="","",IF(AND(Piano!$D45="Milestone",$D44&gt;=H$7,$D44&lt;=H$7+6),"◆",""))</f>
        <v/>
      </c>
      <c r="I44" s="33">
        <f>IF($D44="","",IF(AND(Piano!$D45="Milestone",$D44&gt;=I$7,$D44&lt;=I$7+6),"◆",""))</f>
        <v/>
      </c>
      <c r="J44" s="33">
        <f>IF($D44="","",IF(AND(Piano!$D45="Milestone",$D44&gt;=J$7,$D44&lt;=J$7+6),"◆",""))</f>
        <v/>
      </c>
      <c r="K44" s="33">
        <f>IF($D44="","",IF(AND(Piano!$D45="Milestone",$D44&gt;=K$7,$D44&lt;=K$7+6),"◆",""))</f>
        <v/>
      </c>
      <c r="L44" s="33">
        <f>IF($D44="","",IF(AND(Piano!$D45="Milestone",$D44&gt;=L$7,$D44&lt;=L$7+6),"◆",""))</f>
        <v/>
      </c>
      <c r="M44" s="33">
        <f>IF($D44="","",IF(AND(Piano!$D45="Milestone",$D44&gt;=M$7,$D44&lt;=M$7+6),"◆",""))</f>
        <v/>
      </c>
      <c r="N44" s="33">
        <f>IF($D44="","",IF(AND(Piano!$D45="Milestone",$D44&gt;=N$7,$D44&lt;=N$7+6),"◆",""))</f>
        <v/>
      </c>
      <c r="O44" s="33">
        <f>IF($D44="","",IF(AND(Piano!$D45="Milestone",$D44&gt;=O$7,$D44&lt;=O$7+6),"◆",""))</f>
        <v/>
      </c>
      <c r="P44" s="33">
        <f>IF($D44="","",IF(AND(Piano!$D45="Milestone",$D44&gt;=P$7,$D44&lt;=P$7+6),"◆",""))</f>
        <v/>
      </c>
      <c r="Q44" s="33">
        <f>IF($D44="","",IF(AND(Piano!$D45="Milestone",$D44&gt;=Q$7,$D44&lt;=Q$7+6),"◆",""))</f>
        <v/>
      </c>
      <c r="R44" s="33">
        <f>IF($D44="","",IF(AND(Piano!$D45="Milestone",$D44&gt;=R$7,$D44&lt;=R$7+6),"◆",""))</f>
        <v/>
      </c>
      <c r="S44" s="33">
        <f>IF($D44="","",IF(AND(Piano!$D45="Milestone",$D44&gt;=S$7,$D44&lt;=S$7+6),"◆",""))</f>
        <v/>
      </c>
      <c r="T44" s="33">
        <f>IF($D44="","",IF(AND(Piano!$D45="Milestone",$D44&gt;=T$7,$D44&lt;=T$7+6),"◆",""))</f>
        <v/>
      </c>
      <c r="U44" s="33">
        <f>IF($D44="","",IF(AND(Piano!$D45="Milestone",$D44&gt;=U$7,$D44&lt;=U$7+6),"◆",""))</f>
        <v/>
      </c>
      <c r="V44" s="33">
        <f>IF($D44="","",IF(AND(Piano!$D45="Milestone",$D44&gt;=V$7,$D44&lt;=V$7+6),"◆",""))</f>
        <v/>
      </c>
      <c r="W44" s="33">
        <f>IF($D44="","",IF(AND(Piano!$D45="Milestone",$D44&gt;=W$7,$D44&lt;=W$7+6),"◆",""))</f>
        <v/>
      </c>
      <c r="X44" s="33">
        <f>IF($D44="","",IF(AND(Piano!$D45="Milestone",$D44&gt;=X$7,$D44&lt;=X$7+6),"◆",""))</f>
        <v/>
      </c>
      <c r="Y44" s="33">
        <f>IF($D44="","",IF(AND(Piano!$D45="Milestone",$D44&gt;=Y$7,$D44&lt;=Y$7+6),"◆",""))</f>
        <v/>
      </c>
      <c r="Z44" s="33">
        <f>IF($D44="","",IF(AND(Piano!$D45="Milestone",$D44&gt;=Z$7,$D44&lt;=Z$7+6),"◆",""))</f>
        <v/>
      </c>
      <c r="AA44" s="33">
        <f>IF($D44="","",IF(AND(Piano!$D45="Milestone",$D44&gt;=AA$7,$D44&lt;=AA$7+6),"◆",""))</f>
        <v/>
      </c>
      <c r="AB44" s="33">
        <f>IF($D44="","",IF(AND(Piano!$D45="Milestone",$D44&gt;=AB$7,$D44&lt;=AB$7+6),"◆",""))</f>
        <v/>
      </c>
      <c r="AC44" s="33">
        <f>IF($D44="","",IF(AND(Piano!$D45="Milestone",$D44&gt;=AC$7,$D44&lt;=AC$7+6),"◆",""))</f>
        <v/>
      </c>
      <c r="AD44" s="33">
        <f>IF($D44="","",IF(AND(Piano!$D45="Milestone",$D44&gt;=AD$7,$D44&lt;=AD$7+6),"◆",""))</f>
        <v/>
      </c>
      <c r="AE44" s="33">
        <f>IF($D44="","",IF(AND(Piano!$D45="Milestone",$D44&gt;=AE$7,$D44&lt;=AE$7+6),"◆",""))</f>
        <v/>
      </c>
      <c r="AF44" s="33">
        <f>IF($D44="","",IF(AND(Piano!$D45="Milestone",$D44&gt;=AF$7,$D44&lt;=AF$7+6),"◆",""))</f>
        <v/>
      </c>
      <c r="AG44" s="33">
        <f>IF($D44="","",IF(AND(Piano!$D45="Milestone",$D44&gt;=AG$7,$D44&lt;=AG$7+6),"◆",""))</f>
        <v/>
      </c>
      <c r="AH44" s="33">
        <f>IF($D44="","",IF(AND(Piano!$D45="Milestone",$D44&gt;=AH$7,$D44&lt;=AH$7+6),"◆",""))</f>
        <v/>
      </c>
      <c r="AI44" s="33">
        <f>IF($D44="","",IF(AND(Piano!$D45="Milestone",$D44&gt;=AI$7,$D44&lt;=AI$7+6),"◆",""))</f>
        <v/>
      </c>
      <c r="AJ44" s="33">
        <f>IF($D44="","",IF(AND(Piano!$D45="Milestone",$D44&gt;=AJ$7,$D44&lt;=AJ$7+6),"◆",""))</f>
        <v/>
      </c>
      <c r="AK44" s="33">
        <f>IF($D44="","",IF(AND(Piano!$D45="Milestone",$D44&gt;=AK$7,$D44&lt;=AK$7+6),"◆",""))</f>
        <v/>
      </c>
    </row>
    <row r="45">
      <c r="A45" s="29">
        <f>IF(Piano!$C46="","",Piano!$A46)</f>
        <v/>
      </c>
      <c r="B45" s="30">
        <f>IF(Piano!$C46="","",Piano!$C46)</f>
        <v/>
      </c>
      <c r="C45" s="30">
        <f>IF(OR(Piano!$C46="",Piano!$E46=""),"",Piano!$E46)</f>
        <v/>
      </c>
      <c r="D45" s="31">
        <f>IF(OR(Piano!$C46="",Piano!$I46="",ISTEXT(Piano!$I46)),"",Piano!$I46)</f>
        <v/>
      </c>
      <c r="E45" s="31">
        <f>IF($D45="","",Piano!$J46)</f>
        <v/>
      </c>
      <c r="F45" s="32">
        <f>IF(OR(Piano!$C46="",Piano!$K46=""),"",Piano!$K46)</f>
        <v/>
      </c>
      <c r="G45" s="30">
        <f>IF(Piano!$C46="","",Piano!$R46)</f>
        <v/>
      </c>
      <c r="H45" s="33">
        <f>IF($D45="","",IF(AND(Piano!$D46="Milestone",$D45&gt;=H$7,$D45&lt;=H$7+6),"◆",""))</f>
        <v/>
      </c>
      <c r="I45" s="33">
        <f>IF($D45="","",IF(AND(Piano!$D46="Milestone",$D45&gt;=I$7,$D45&lt;=I$7+6),"◆",""))</f>
        <v/>
      </c>
      <c r="J45" s="33">
        <f>IF($D45="","",IF(AND(Piano!$D46="Milestone",$D45&gt;=J$7,$D45&lt;=J$7+6),"◆",""))</f>
        <v/>
      </c>
      <c r="K45" s="33">
        <f>IF($D45="","",IF(AND(Piano!$D46="Milestone",$D45&gt;=K$7,$D45&lt;=K$7+6),"◆",""))</f>
        <v/>
      </c>
      <c r="L45" s="33">
        <f>IF($D45="","",IF(AND(Piano!$D46="Milestone",$D45&gt;=L$7,$D45&lt;=L$7+6),"◆",""))</f>
        <v/>
      </c>
      <c r="M45" s="33">
        <f>IF($D45="","",IF(AND(Piano!$D46="Milestone",$D45&gt;=M$7,$D45&lt;=M$7+6),"◆",""))</f>
        <v/>
      </c>
      <c r="N45" s="33">
        <f>IF($D45="","",IF(AND(Piano!$D46="Milestone",$D45&gt;=N$7,$D45&lt;=N$7+6),"◆",""))</f>
        <v/>
      </c>
      <c r="O45" s="33">
        <f>IF($D45="","",IF(AND(Piano!$D46="Milestone",$D45&gt;=O$7,$D45&lt;=O$7+6),"◆",""))</f>
        <v/>
      </c>
      <c r="P45" s="33">
        <f>IF($D45="","",IF(AND(Piano!$D46="Milestone",$D45&gt;=P$7,$D45&lt;=P$7+6),"◆",""))</f>
        <v/>
      </c>
      <c r="Q45" s="33">
        <f>IF($D45="","",IF(AND(Piano!$D46="Milestone",$D45&gt;=Q$7,$D45&lt;=Q$7+6),"◆",""))</f>
        <v/>
      </c>
      <c r="R45" s="33">
        <f>IF($D45="","",IF(AND(Piano!$D46="Milestone",$D45&gt;=R$7,$D45&lt;=R$7+6),"◆",""))</f>
        <v/>
      </c>
      <c r="S45" s="33">
        <f>IF($D45="","",IF(AND(Piano!$D46="Milestone",$D45&gt;=S$7,$D45&lt;=S$7+6),"◆",""))</f>
        <v/>
      </c>
      <c r="T45" s="33">
        <f>IF($D45="","",IF(AND(Piano!$D46="Milestone",$D45&gt;=T$7,$D45&lt;=T$7+6),"◆",""))</f>
        <v/>
      </c>
      <c r="U45" s="33">
        <f>IF($D45="","",IF(AND(Piano!$D46="Milestone",$D45&gt;=U$7,$D45&lt;=U$7+6),"◆",""))</f>
        <v/>
      </c>
      <c r="V45" s="33">
        <f>IF($D45="","",IF(AND(Piano!$D46="Milestone",$D45&gt;=V$7,$D45&lt;=V$7+6),"◆",""))</f>
        <v/>
      </c>
      <c r="W45" s="33">
        <f>IF($D45="","",IF(AND(Piano!$D46="Milestone",$D45&gt;=W$7,$D45&lt;=W$7+6),"◆",""))</f>
        <v/>
      </c>
      <c r="X45" s="33">
        <f>IF($D45="","",IF(AND(Piano!$D46="Milestone",$D45&gt;=X$7,$D45&lt;=X$7+6),"◆",""))</f>
        <v/>
      </c>
      <c r="Y45" s="33">
        <f>IF($D45="","",IF(AND(Piano!$D46="Milestone",$D45&gt;=Y$7,$D45&lt;=Y$7+6),"◆",""))</f>
        <v/>
      </c>
      <c r="Z45" s="33">
        <f>IF($D45="","",IF(AND(Piano!$D46="Milestone",$D45&gt;=Z$7,$D45&lt;=Z$7+6),"◆",""))</f>
        <v/>
      </c>
      <c r="AA45" s="33">
        <f>IF($D45="","",IF(AND(Piano!$D46="Milestone",$D45&gt;=AA$7,$D45&lt;=AA$7+6),"◆",""))</f>
        <v/>
      </c>
      <c r="AB45" s="33">
        <f>IF($D45="","",IF(AND(Piano!$D46="Milestone",$D45&gt;=AB$7,$D45&lt;=AB$7+6),"◆",""))</f>
        <v/>
      </c>
      <c r="AC45" s="33">
        <f>IF($D45="","",IF(AND(Piano!$D46="Milestone",$D45&gt;=AC$7,$D45&lt;=AC$7+6),"◆",""))</f>
        <v/>
      </c>
      <c r="AD45" s="33">
        <f>IF($D45="","",IF(AND(Piano!$D46="Milestone",$D45&gt;=AD$7,$D45&lt;=AD$7+6),"◆",""))</f>
        <v/>
      </c>
      <c r="AE45" s="33">
        <f>IF($D45="","",IF(AND(Piano!$D46="Milestone",$D45&gt;=AE$7,$D45&lt;=AE$7+6),"◆",""))</f>
        <v/>
      </c>
      <c r="AF45" s="33">
        <f>IF($D45="","",IF(AND(Piano!$D46="Milestone",$D45&gt;=AF$7,$D45&lt;=AF$7+6),"◆",""))</f>
        <v/>
      </c>
      <c r="AG45" s="33">
        <f>IF($D45="","",IF(AND(Piano!$D46="Milestone",$D45&gt;=AG$7,$D45&lt;=AG$7+6),"◆",""))</f>
        <v/>
      </c>
      <c r="AH45" s="33">
        <f>IF($D45="","",IF(AND(Piano!$D46="Milestone",$D45&gt;=AH$7,$D45&lt;=AH$7+6),"◆",""))</f>
        <v/>
      </c>
      <c r="AI45" s="33">
        <f>IF($D45="","",IF(AND(Piano!$D46="Milestone",$D45&gt;=AI$7,$D45&lt;=AI$7+6),"◆",""))</f>
        <v/>
      </c>
      <c r="AJ45" s="33">
        <f>IF($D45="","",IF(AND(Piano!$D46="Milestone",$D45&gt;=AJ$7,$D45&lt;=AJ$7+6),"◆",""))</f>
        <v/>
      </c>
      <c r="AK45" s="33">
        <f>IF($D45="","",IF(AND(Piano!$D46="Milestone",$D45&gt;=AK$7,$D45&lt;=AK$7+6),"◆",""))</f>
        <v/>
      </c>
    </row>
    <row r="46">
      <c r="A46" s="29">
        <f>IF(Piano!$C47="","",Piano!$A47)</f>
        <v/>
      </c>
      <c r="B46" s="30">
        <f>IF(Piano!$C47="","",Piano!$C47)</f>
        <v/>
      </c>
      <c r="C46" s="30">
        <f>IF(OR(Piano!$C47="",Piano!$E47=""),"",Piano!$E47)</f>
        <v/>
      </c>
      <c r="D46" s="31">
        <f>IF(OR(Piano!$C47="",Piano!$I47="",ISTEXT(Piano!$I47)),"",Piano!$I47)</f>
        <v/>
      </c>
      <c r="E46" s="31">
        <f>IF($D46="","",Piano!$J47)</f>
        <v/>
      </c>
      <c r="F46" s="32">
        <f>IF(OR(Piano!$C47="",Piano!$K47=""),"",Piano!$K47)</f>
        <v/>
      </c>
      <c r="G46" s="30">
        <f>IF(Piano!$C47="","",Piano!$R47)</f>
        <v/>
      </c>
      <c r="H46" s="33">
        <f>IF($D46="","",IF(AND(Piano!$D47="Milestone",$D46&gt;=H$7,$D46&lt;=H$7+6),"◆",""))</f>
        <v/>
      </c>
      <c r="I46" s="33">
        <f>IF($D46="","",IF(AND(Piano!$D47="Milestone",$D46&gt;=I$7,$D46&lt;=I$7+6),"◆",""))</f>
        <v/>
      </c>
      <c r="J46" s="33">
        <f>IF($D46="","",IF(AND(Piano!$D47="Milestone",$D46&gt;=J$7,$D46&lt;=J$7+6),"◆",""))</f>
        <v/>
      </c>
      <c r="K46" s="33">
        <f>IF($D46="","",IF(AND(Piano!$D47="Milestone",$D46&gt;=K$7,$D46&lt;=K$7+6),"◆",""))</f>
        <v/>
      </c>
      <c r="L46" s="33">
        <f>IF($D46="","",IF(AND(Piano!$D47="Milestone",$D46&gt;=L$7,$D46&lt;=L$7+6),"◆",""))</f>
        <v/>
      </c>
      <c r="M46" s="33">
        <f>IF($D46="","",IF(AND(Piano!$D47="Milestone",$D46&gt;=M$7,$D46&lt;=M$7+6),"◆",""))</f>
        <v/>
      </c>
      <c r="N46" s="33">
        <f>IF($D46="","",IF(AND(Piano!$D47="Milestone",$D46&gt;=N$7,$D46&lt;=N$7+6),"◆",""))</f>
        <v/>
      </c>
      <c r="O46" s="33">
        <f>IF($D46="","",IF(AND(Piano!$D47="Milestone",$D46&gt;=O$7,$D46&lt;=O$7+6),"◆",""))</f>
        <v/>
      </c>
      <c r="P46" s="33">
        <f>IF($D46="","",IF(AND(Piano!$D47="Milestone",$D46&gt;=P$7,$D46&lt;=P$7+6),"◆",""))</f>
        <v/>
      </c>
      <c r="Q46" s="33">
        <f>IF($D46="","",IF(AND(Piano!$D47="Milestone",$D46&gt;=Q$7,$D46&lt;=Q$7+6),"◆",""))</f>
        <v/>
      </c>
      <c r="R46" s="33">
        <f>IF($D46="","",IF(AND(Piano!$D47="Milestone",$D46&gt;=R$7,$D46&lt;=R$7+6),"◆",""))</f>
        <v/>
      </c>
      <c r="S46" s="33">
        <f>IF($D46="","",IF(AND(Piano!$D47="Milestone",$D46&gt;=S$7,$D46&lt;=S$7+6),"◆",""))</f>
        <v/>
      </c>
      <c r="T46" s="33">
        <f>IF($D46="","",IF(AND(Piano!$D47="Milestone",$D46&gt;=T$7,$D46&lt;=T$7+6),"◆",""))</f>
        <v/>
      </c>
      <c r="U46" s="33">
        <f>IF($D46="","",IF(AND(Piano!$D47="Milestone",$D46&gt;=U$7,$D46&lt;=U$7+6),"◆",""))</f>
        <v/>
      </c>
      <c r="V46" s="33">
        <f>IF($D46="","",IF(AND(Piano!$D47="Milestone",$D46&gt;=V$7,$D46&lt;=V$7+6),"◆",""))</f>
        <v/>
      </c>
      <c r="W46" s="33">
        <f>IF($D46="","",IF(AND(Piano!$D47="Milestone",$D46&gt;=W$7,$D46&lt;=W$7+6),"◆",""))</f>
        <v/>
      </c>
      <c r="X46" s="33">
        <f>IF($D46="","",IF(AND(Piano!$D47="Milestone",$D46&gt;=X$7,$D46&lt;=X$7+6),"◆",""))</f>
        <v/>
      </c>
      <c r="Y46" s="33">
        <f>IF($D46="","",IF(AND(Piano!$D47="Milestone",$D46&gt;=Y$7,$D46&lt;=Y$7+6),"◆",""))</f>
        <v/>
      </c>
      <c r="Z46" s="33">
        <f>IF($D46="","",IF(AND(Piano!$D47="Milestone",$D46&gt;=Z$7,$D46&lt;=Z$7+6),"◆",""))</f>
        <v/>
      </c>
      <c r="AA46" s="33">
        <f>IF($D46="","",IF(AND(Piano!$D47="Milestone",$D46&gt;=AA$7,$D46&lt;=AA$7+6),"◆",""))</f>
        <v/>
      </c>
      <c r="AB46" s="33">
        <f>IF($D46="","",IF(AND(Piano!$D47="Milestone",$D46&gt;=AB$7,$D46&lt;=AB$7+6),"◆",""))</f>
        <v/>
      </c>
      <c r="AC46" s="33">
        <f>IF($D46="","",IF(AND(Piano!$D47="Milestone",$D46&gt;=AC$7,$D46&lt;=AC$7+6),"◆",""))</f>
        <v/>
      </c>
      <c r="AD46" s="33">
        <f>IF($D46="","",IF(AND(Piano!$D47="Milestone",$D46&gt;=AD$7,$D46&lt;=AD$7+6),"◆",""))</f>
        <v/>
      </c>
      <c r="AE46" s="33">
        <f>IF($D46="","",IF(AND(Piano!$D47="Milestone",$D46&gt;=AE$7,$D46&lt;=AE$7+6),"◆",""))</f>
        <v/>
      </c>
      <c r="AF46" s="33">
        <f>IF($D46="","",IF(AND(Piano!$D47="Milestone",$D46&gt;=AF$7,$D46&lt;=AF$7+6),"◆",""))</f>
        <v/>
      </c>
      <c r="AG46" s="33">
        <f>IF($D46="","",IF(AND(Piano!$D47="Milestone",$D46&gt;=AG$7,$D46&lt;=AG$7+6),"◆",""))</f>
        <v/>
      </c>
      <c r="AH46" s="33">
        <f>IF($D46="","",IF(AND(Piano!$D47="Milestone",$D46&gt;=AH$7,$D46&lt;=AH$7+6),"◆",""))</f>
        <v/>
      </c>
      <c r="AI46" s="33">
        <f>IF($D46="","",IF(AND(Piano!$D47="Milestone",$D46&gt;=AI$7,$D46&lt;=AI$7+6),"◆",""))</f>
        <v/>
      </c>
      <c r="AJ46" s="33">
        <f>IF($D46="","",IF(AND(Piano!$D47="Milestone",$D46&gt;=AJ$7,$D46&lt;=AJ$7+6),"◆",""))</f>
        <v/>
      </c>
      <c r="AK46" s="33">
        <f>IF($D46="","",IF(AND(Piano!$D47="Milestone",$D46&gt;=AK$7,$D46&lt;=AK$7+6),"◆",""))</f>
        <v/>
      </c>
    </row>
    <row r="47">
      <c r="A47" s="29">
        <f>IF(Piano!$C48="","",Piano!$A48)</f>
        <v/>
      </c>
      <c r="B47" s="30">
        <f>IF(Piano!$C48="","",Piano!$C48)</f>
        <v/>
      </c>
      <c r="C47" s="30">
        <f>IF(OR(Piano!$C48="",Piano!$E48=""),"",Piano!$E48)</f>
        <v/>
      </c>
      <c r="D47" s="31">
        <f>IF(OR(Piano!$C48="",Piano!$I48="",ISTEXT(Piano!$I48)),"",Piano!$I48)</f>
        <v/>
      </c>
      <c r="E47" s="31">
        <f>IF($D47="","",Piano!$J48)</f>
        <v/>
      </c>
      <c r="F47" s="32">
        <f>IF(OR(Piano!$C48="",Piano!$K48=""),"",Piano!$K48)</f>
        <v/>
      </c>
      <c r="G47" s="30">
        <f>IF(Piano!$C48="","",Piano!$R48)</f>
        <v/>
      </c>
      <c r="H47" s="33">
        <f>IF($D47="","",IF(AND(Piano!$D48="Milestone",$D47&gt;=H$7,$D47&lt;=H$7+6),"◆",""))</f>
        <v/>
      </c>
      <c r="I47" s="33">
        <f>IF($D47="","",IF(AND(Piano!$D48="Milestone",$D47&gt;=I$7,$D47&lt;=I$7+6),"◆",""))</f>
        <v/>
      </c>
      <c r="J47" s="33">
        <f>IF($D47="","",IF(AND(Piano!$D48="Milestone",$D47&gt;=J$7,$D47&lt;=J$7+6),"◆",""))</f>
        <v/>
      </c>
      <c r="K47" s="33">
        <f>IF($D47="","",IF(AND(Piano!$D48="Milestone",$D47&gt;=K$7,$D47&lt;=K$7+6),"◆",""))</f>
        <v/>
      </c>
      <c r="L47" s="33">
        <f>IF($D47="","",IF(AND(Piano!$D48="Milestone",$D47&gt;=L$7,$D47&lt;=L$7+6),"◆",""))</f>
        <v/>
      </c>
      <c r="M47" s="33">
        <f>IF($D47="","",IF(AND(Piano!$D48="Milestone",$D47&gt;=M$7,$D47&lt;=M$7+6),"◆",""))</f>
        <v/>
      </c>
      <c r="N47" s="33">
        <f>IF($D47="","",IF(AND(Piano!$D48="Milestone",$D47&gt;=N$7,$D47&lt;=N$7+6),"◆",""))</f>
        <v/>
      </c>
      <c r="O47" s="33">
        <f>IF($D47="","",IF(AND(Piano!$D48="Milestone",$D47&gt;=O$7,$D47&lt;=O$7+6),"◆",""))</f>
        <v/>
      </c>
      <c r="P47" s="33">
        <f>IF($D47="","",IF(AND(Piano!$D48="Milestone",$D47&gt;=P$7,$D47&lt;=P$7+6),"◆",""))</f>
        <v/>
      </c>
      <c r="Q47" s="33">
        <f>IF($D47="","",IF(AND(Piano!$D48="Milestone",$D47&gt;=Q$7,$D47&lt;=Q$7+6),"◆",""))</f>
        <v/>
      </c>
      <c r="R47" s="33">
        <f>IF($D47="","",IF(AND(Piano!$D48="Milestone",$D47&gt;=R$7,$D47&lt;=R$7+6),"◆",""))</f>
        <v/>
      </c>
      <c r="S47" s="33">
        <f>IF($D47="","",IF(AND(Piano!$D48="Milestone",$D47&gt;=S$7,$D47&lt;=S$7+6),"◆",""))</f>
        <v/>
      </c>
      <c r="T47" s="33">
        <f>IF($D47="","",IF(AND(Piano!$D48="Milestone",$D47&gt;=T$7,$D47&lt;=T$7+6),"◆",""))</f>
        <v/>
      </c>
      <c r="U47" s="33">
        <f>IF($D47="","",IF(AND(Piano!$D48="Milestone",$D47&gt;=U$7,$D47&lt;=U$7+6),"◆",""))</f>
        <v/>
      </c>
      <c r="V47" s="33">
        <f>IF($D47="","",IF(AND(Piano!$D48="Milestone",$D47&gt;=V$7,$D47&lt;=V$7+6),"◆",""))</f>
        <v/>
      </c>
      <c r="W47" s="33">
        <f>IF($D47="","",IF(AND(Piano!$D48="Milestone",$D47&gt;=W$7,$D47&lt;=W$7+6),"◆",""))</f>
        <v/>
      </c>
      <c r="X47" s="33">
        <f>IF($D47="","",IF(AND(Piano!$D48="Milestone",$D47&gt;=X$7,$D47&lt;=X$7+6),"◆",""))</f>
        <v/>
      </c>
      <c r="Y47" s="33">
        <f>IF($D47="","",IF(AND(Piano!$D48="Milestone",$D47&gt;=Y$7,$D47&lt;=Y$7+6),"◆",""))</f>
        <v/>
      </c>
      <c r="Z47" s="33">
        <f>IF($D47="","",IF(AND(Piano!$D48="Milestone",$D47&gt;=Z$7,$D47&lt;=Z$7+6),"◆",""))</f>
        <v/>
      </c>
      <c r="AA47" s="33">
        <f>IF($D47="","",IF(AND(Piano!$D48="Milestone",$D47&gt;=AA$7,$D47&lt;=AA$7+6),"◆",""))</f>
        <v/>
      </c>
      <c r="AB47" s="33">
        <f>IF($D47="","",IF(AND(Piano!$D48="Milestone",$D47&gt;=AB$7,$D47&lt;=AB$7+6),"◆",""))</f>
        <v/>
      </c>
      <c r="AC47" s="33">
        <f>IF($D47="","",IF(AND(Piano!$D48="Milestone",$D47&gt;=AC$7,$D47&lt;=AC$7+6),"◆",""))</f>
        <v/>
      </c>
      <c r="AD47" s="33">
        <f>IF($D47="","",IF(AND(Piano!$D48="Milestone",$D47&gt;=AD$7,$D47&lt;=AD$7+6),"◆",""))</f>
        <v/>
      </c>
      <c r="AE47" s="33">
        <f>IF($D47="","",IF(AND(Piano!$D48="Milestone",$D47&gt;=AE$7,$D47&lt;=AE$7+6),"◆",""))</f>
        <v/>
      </c>
      <c r="AF47" s="33">
        <f>IF($D47="","",IF(AND(Piano!$D48="Milestone",$D47&gt;=AF$7,$D47&lt;=AF$7+6),"◆",""))</f>
        <v/>
      </c>
      <c r="AG47" s="33">
        <f>IF($D47="","",IF(AND(Piano!$D48="Milestone",$D47&gt;=AG$7,$D47&lt;=AG$7+6),"◆",""))</f>
        <v/>
      </c>
      <c r="AH47" s="33">
        <f>IF($D47="","",IF(AND(Piano!$D48="Milestone",$D47&gt;=AH$7,$D47&lt;=AH$7+6),"◆",""))</f>
        <v/>
      </c>
      <c r="AI47" s="33">
        <f>IF($D47="","",IF(AND(Piano!$D48="Milestone",$D47&gt;=AI$7,$D47&lt;=AI$7+6),"◆",""))</f>
        <v/>
      </c>
      <c r="AJ47" s="33">
        <f>IF($D47="","",IF(AND(Piano!$D48="Milestone",$D47&gt;=AJ$7,$D47&lt;=AJ$7+6),"◆",""))</f>
        <v/>
      </c>
      <c r="AK47" s="33">
        <f>IF($D47="","",IF(AND(Piano!$D48="Milestone",$D47&gt;=AK$7,$D47&lt;=AK$7+6),"◆",""))</f>
        <v/>
      </c>
    </row>
  </sheetData>
  <conditionalFormatting sqref="H8:AK47">
    <cfRule type="expression" priority="1" dxfId="5" stopIfTrue="1">
      <formula>H8="◆"</formula>
    </cfRule>
    <cfRule type="expression" priority="2" dxfId="6" stopIfTrue="1">
      <formula>AND($D8&lt;&gt;"",$D8&lt;=H$7+6,$E8&gt;=H$7,OR(N($F8)&gt;=1,H$7+3&lt;$D8+($E8-$D8+1)*N($F8)))</formula>
    </cfRule>
    <cfRule type="expression" priority="3" dxfId="7" stopIfTrue="1">
      <formula>AND($D8&lt;&gt;"",$D8&lt;=H$7+6,$E8&gt;=H$7,$G8="In ritardo")</formula>
    </cfRule>
    <cfRule type="expression" priority="4" dxfId="8" stopIfTrue="1">
      <formula>AND($D8&lt;&gt;"",$D8&lt;=H$7+6,$E8&gt;=H$7)</formula>
    </cfRule>
    <cfRule type="expression" priority="5" dxfId="9" stopIfTrue="1">
      <formula>AND($D$5&gt;=H$7,$D$5&lt;=H$7+6)</formula>
    </cfRule>
  </conditionalFormatting>
  <conditionalFormatting sqref="H7:AK7">
    <cfRule type="expression" priority="6" dxfId="5" stopIfTrue="1">
      <formula>AND($D$5&gt;=H$7,$D$5&lt;=H$7+6)</formula>
    </cfRule>
  </conditionalFormatting>
  <conditionalFormatting sqref="G8:G47">
    <cfRule type="expression" priority="7" dxfId="0" stopIfTrue="1">
      <formula>$G8="In ritardo"</formula>
    </cfRule>
    <cfRule type="expression" priority="8" dxfId="1" stopIfTrue="1">
      <formula>$G8="Ore oltre l'avanzamento"</formula>
    </cfRule>
    <cfRule type="expression" priority="9" dxfId="2" stopIfTrue="1">
      <formula>$G8="Chiusa"</formula>
    </cfRule>
    <cfRule type="expression" priority="10" dxfId="3" stopIfTrue="1">
      <formula>$G8="Manca l'inizio"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4" customWidth="1" min="3" max="3"/>
    <col width="13" customWidth="1" min="4" max="4"/>
    <col width="16" customWidth="1" min="5" max="5"/>
    <col width="18" customWidth="1" min="6" max="6"/>
    <col width="13" customWidth="1" min="7" max="7"/>
    <col width="15" customWidth="1" min="8" max="8"/>
  </cols>
  <sheetData>
    <row r="1">
      <c r="A1" s="5" t="inlineStr">
        <is>
          <t>Budget per fase</t>
        </is>
      </c>
    </row>
    <row r="2">
      <c r="A2" s="6" t="inlineStr">
        <is>
          <t>Le ore del piano sommate per fase. Scrivi i nomi delle fasi come nel foglio «Piano» (colonna Fase).</t>
        </is>
      </c>
    </row>
    <row r="4" ht="48" customHeight="1">
      <c r="A4" s="12" t="inlineStr">
        <is>
          <t>Fase</t>
        </is>
      </c>
      <c r="B4" s="12" t="inlineStr">
        <is>
          <t>Ore a budget</t>
        </is>
      </c>
      <c r="C4" s="12" t="inlineStr">
        <is>
          <t>Ore consuntivate</t>
        </is>
      </c>
      <c r="D4" s="12" t="inlineStr">
        <is>
          <t>Ore guadagnate</t>
        </is>
      </c>
      <c r="E4" s="12" t="inlineStr">
        <is>
          <t>Avanzamento (guadagnate ÷ budget)</t>
        </is>
      </c>
      <c r="F4" s="12" t="inlineStr">
        <is>
          <t>Indice di efficienza (guadagnate ÷ consuntivate)</t>
        </is>
      </c>
      <c r="G4" s="12" t="inlineStr">
        <is>
          <t>Scostamento ore</t>
        </is>
      </c>
      <c r="H4" s="12" t="inlineStr">
        <is>
          <t>Da fatturare</t>
        </is>
      </c>
    </row>
    <row r="5">
      <c r="A5" s="14" t="inlineStr">
        <is>
          <t>1 Analisi</t>
        </is>
      </c>
      <c r="B5" s="21">
        <f>IF($A5="","",SUMIFS(Piano!$M$9:$M$48,Piano!$B$9:$B$48,$A5))</f>
        <v/>
      </c>
      <c r="C5" s="21">
        <f>IF($A5="","",SUMIFS(Piano!$N$9:$N$48,Piano!$B$9:$B$48,$A5))</f>
        <v/>
      </c>
      <c r="D5" s="21">
        <f>IF($A5="","",SUMIFS(Piano!$O$9:$O$48,Piano!$B$9:$B$48,$A5))</f>
        <v/>
      </c>
      <c r="E5" s="19">
        <f>IF(OR($A5="",N(B5)=0),"",D5/B5)</f>
        <v/>
      </c>
      <c r="F5" s="34">
        <f>IF(OR($A5="",N(C5)=0),"",D5/C5)</f>
        <v/>
      </c>
      <c r="G5" s="21">
        <f>IF($A5="","",C5-D5)</f>
        <v/>
      </c>
      <c r="H5" s="35">
        <f>IF($A5="","",SUMIFS(Piano!$Q$9:$Q$48,Piano!$B$9:$B$48,$A5))</f>
        <v/>
      </c>
    </row>
    <row r="6">
      <c r="A6" s="14" t="inlineStr">
        <is>
          <t>2 Configurazione</t>
        </is>
      </c>
      <c r="B6" s="21">
        <f>IF($A6="","",SUMIFS(Piano!$M$9:$M$48,Piano!$B$9:$B$48,$A6))</f>
        <v/>
      </c>
      <c r="C6" s="21">
        <f>IF($A6="","",SUMIFS(Piano!$N$9:$N$48,Piano!$B$9:$B$48,$A6))</f>
        <v/>
      </c>
      <c r="D6" s="21">
        <f>IF($A6="","",SUMIFS(Piano!$O$9:$O$48,Piano!$B$9:$B$48,$A6))</f>
        <v/>
      </c>
      <c r="E6" s="19">
        <f>IF(OR($A6="",N(B6)=0),"",D6/B6)</f>
        <v/>
      </c>
      <c r="F6" s="34">
        <f>IF(OR($A6="",N(C6)=0),"",D6/C6)</f>
        <v/>
      </c>
      <c r="G6" s="21">
        <f>IF($A6="","",C6-D6)</f>
        <v/>
      </c>
      <c r="H6" s="35">
        <f>IF($A6="","",SUMIFS(Piano!$Q$9:$Q$48,Piano!$B$9:$B$48,$A6))</f>
        <v/>
      </c>
    </row>
    <row r="7">
      <c r="A7" s="14" t="inlineStr">
        <is>
          <t>3 Collaudo</t>
        </is>
      </c>
      <c r="B7" s="21">
        <f>IF($A7="","",SUMIFS(Piano!$M$9:$M$48,Piano!$B$9:$B$48,$A7))</f>
        <v/>
      </c>
      <c r="C7" s="21">
        <f>IF($A7="","",SUMIFS(Piano!$N$9:$N$48,Piano!$B$9:$B$48,$A7))</f>
        <v/>
      </c>
      <c r="D7" s="21">
        <f>IF($A7="","",SUMIFS(Piano!$O$9:$O$48,Piano!$B$9:$B$48,$A7))</f>
        <v/>
      </c>
      <c r="E7" s="19">
        <f>IF(OR($A7="",N(B7)=0),"",D7/B7)</f>
        <v/>
      </c>
      <c r="F7" s="34">
        <f>IF(OR($A7="",N(C7)=0),"",D7/C7)</f>
        <v/>
      </c>
      <c r="G7" s="21">
        <f>IF($A7="","",C7-D7)</f>
        <v/>
      </c>
      <c r="H7" s="35">
        <f>IF($A7="","",SUMIFS(Piano!$Q$9:$Q$48,Piano!$B$9:$B$48,$A7))</f>
        <v/>
      </c>
    </row>
    <row r="8">
      <c r="A8" s="14" t="inlineStr">
        <is>
          <t>4 Avvio</t>
        </is>
      </c>
      <c r="B8" s="21">
        <f>IF($A8="","",SUMIFS(Piano!$M$9:$M$48,Piano!$B$9:$B$48,$A8))</f>
        <v/>
      </c>
      <c r="C8" s="21">
        <f>IF($A8="","",SUMIFS(Piano!$N$9:$N$48,Piano!$B$9:$B$48,$A8))</f>
        <v/>
      </c>
      <c r="D8" s="21">
        <f>IF($A8="","",SUMIFS(Piano!$O$9:$O$48,Piano!$B$9:$B$48,$A8))</f>
        <v/>
      </c>
      <c r="E8" s="19">
        <f>IF(OR($A8="",N(B8)=0),"",D8/B8)</f>
        <v/>
      </c>
      <c r="F8" s="34">
        <f>IF(OR($A8="",N(C8)=0),"",D8/C8)</f>
        <v/>
      </c>
      <c r="G8" s="21">
        <f>IF($A8="","",C8-D8)</f>
        <v/>
      </c>
      <c r="H8" s="35">
        <f>IF($A8="","",SUMIFS(Piano!$Q$9:$Q$48,Piano!$B$9:$B$48,$A8))</f>
        <v/>
      </c>
    </row>
    <row r="9">
      <c r="A9" s="14" t="n"/>
      <c r="B9" s="21">
        <f>IF($A9="","",SUMIFS(Piano!$M$9:$M$48,Piano!$B$9:$B$48,$A9))</f>
        <v/>
      </c>
      <c r="C9" s="21">
        <f>IF($A9="","",SUMIFS(Piano!$N$9:$N$48,Piano!$B$9:$B$48,$A9))</f>
        <v/>
      </c>
      <c r="D9" s="21">
        <f>IF($A9="","",SUMIFS(Piano!$O$9:$O$48,Piano!$B$9:$B$48,$A9))</f>
        <v/>
      </c>
      <c r="E9" s="19">
        <f>IF(OR($A9="",N(B9)=0),"",D9/B9)</f>
        <v/>
      </c>
      <c r="F9" s="34">
        <f>IF(OR($A9="",N(C9)=0),"",D9/C9)</f>
        <v/>
      </c>
      <c r="G9" s="21">
        <f>IF($A9="","",C9-D9)</f>
        <v/>
      </c>
      <c r="H9" s="35">
        <f>IF($A9="","",SUMIFS(Piano!$Q$9:$Q$48,Piano!$B$9:$B$48,$A9))</f>
        <v/>
      </c>
    </row>
    <row r="10">
      <c r="A10" s="14" t="n"/>
      <c r="B10" s="21">
        <f>IF($A10="","",SUMIFS(Piano!$M$9:$M$48,Piano!$B$9:$B$48,$A10))</f>
        <v/>
      </c>
      <c r="C10" s="21">
        <f>IF($A10="","",SUMIFS(Piano!$N$9:$N$48,Piano!$B$9:$B$48,$A10))</f>
        <v/>
      </c>
      <c r="D10" s="21">
        <f>IF($A10="","",SUMIFS(Piano!$O$9:$O$48,Piano!$B$9:$B$48,$A10))</f>
        <v/>
      </c>
      <c r="E10" s="19">
        <f>IF(OR($A10="",N(B10)=0),"",D10/B10)</f>
        <v/>
      </c>
      <c r="F10" s="34">
        <f>IF(OR($A10="",N(C10)=0),"",D10/C10)</f>
        <v/>
      </c>
      <c r="G10" s="21">
        <f>IF($A10="","",C10-D10)</f>
        <v/>
      </c>
      <c r="H10" s="35">
        <f>IF($A10="","",SUMIFS(Piano!$Q$9:$Q$48,Piano!$B$9:$B$48,$A10))</f>
        <v/>
      </c>
    </row>
    <row r="11">
      <c r="A11" s="14" t="n"/>
      <c r="B11" s="21">
        <f>IF($A11="","",SUMIFS(Piano!$M$9:$M$48,Piano!$B$9:$B$48,$A11))</f>
        <v/>
      </c>
      <c r="C11" s="21">
        <f>IF($A11="","",SUMIFS(Piano!$N$9:$N$48,Piano!$B$9:$B$48,$A11))</f>
        <v/>
      </c>
      <c r="D11" s="21">
        <f>IF($A11="","",SUMIFS(Piano!$O$9:$O$48,Piano!$B$9:$B$48,$A11))</f>
        <v/>
      </c>
      <c r="E11" s="19">
        <f>IF(OR($A11="",N(B11)=0),"",D11/B11)</f>
        <v/>
      </c>
      <c r="F11" s="34">
        <f>IF(OR($A11="",N(C11)=0),"",D11/C11)</f>
        <v/>
      </c>
      <c r="G11" s="21">
        <f>IF($A11="","",C11-D11)</f>
        <v/>
      </c>
      <c r="H11" s="35">
        <f>IF($A11="","",SUMIFS(Piano!$Q$9:$Q$48,Piano!$B$9:$B$48,$A11))</f>
        <v/>
      </c>
    </row>
    <row r="12">
      <c r="A12" s="14" t="n"/>
      <c r="B12" s="21">
        <f>IF($A12="","",SUMIFS(Piano!$M$9:$M$48,Piano!$B$9:$B$48,$A12))</f>
        <v/>
      </c>
      <c r="C12" s="21">
        <f>IF($A12="","",SUMIFS(Piano!$N$9:$N$48,Piano!$B$9:$B$48,$A12))</f>
        <v/>
      </c>
      <c r="D12" s="21">
        <f>IF($A12="","",SUMIFS(Piano!$O$9:$O$48,Piano!$B$9:$B$48,$A12))</f>
        <v/>
      </c>
      <c r="E12" s="19">
        <f>IF(OR($A12="",N(B12)=0),"",D12/B12)</f>
        <v/>
      </c>
      <c r="F12" s="34">
        <f>IF(OR($A12="",N(C12)=0),"",D12/C12)</f>
        <v/>
      </c>
      <c r="G12" s="21">
        <f>IF($A12="","",C12-D12)</f>
        <v/>
      </c>
      <c r="H12" s="35">
        <f>IF($A12="","",SUMIFS(Piano!$Q$9:$Q$48,Piano!$B$9:$B$48,$A12))</f>
        <v/>
      </c>
    </row>
    <row r="13">
      <c r="A13" s="14" t="n"/>
      <c r="B13" s="21">
        <f>IF($A13="","",SUMIFS(Piano!$M$9:$M$48,Piano!$B$9:$B$48,$A13))</f>
        <v/>
      </c>
      <c r="C13" s="21">
        <f>IF($A13="","",SUMIFS(Piano!$N$9:$N$48,Piano!$B$9:$B$48,$A13))</f>
        <v/>
      </c>
      <c r="D13" s="21">
        <f>IF($A13="","",SUMIFS(Piano!$O$9:$O$48,Piano!$B$9:$B$48,$A13))</f>
        <v/>
      </c>
      <c r="E13" s="19">
        <f>IF(OR($A13="",N(B13)=0),"",D13/B13)</f>
        <v/>
      </c>
      <c r="F13" s="34">
        <f>IF(OR($A13="",N(C13)=0),"",D13/C13)</f>
        <v/>
      </c>
      <c r="G13" s="21">
        <f>IF($A13="","",C13-D13)</f>
        <v/>
      </c>
      <c r="H13" s="35">
        <f>IF($A13="","",SUMIFS(Piano!$Q$9:$Q$48,Piano!$B$9:$B$48,$A13))</f>
        <v/>
      </c>
    </row>
    <row r="14">
      <c r="A14" s="14" t="n"/>
      <c r="B14" s="21">
        <f>IF($A14="","",SUMIFS(Piano!$M$9:$M$48,Piano!$B$9:$B$48,$A14))</f>
        <v/>
      </c>
      <c r="C14" s="21">
        <f>IF($A14="","",SUMIFS(Piano!$N$9:$N$48,Piano!$B$9:$B$48,$A14))</f>
        <v/>
      </c>
      <c r="D14" s="21">
        <f>IF($A14="","",SUMIFS(Piano!$O$9:$O$48,Piano!$B$9:$B$48,$A14))</f>
        <v/>
      </c>
      <c r="E14" s="19">
        <f>IF(OR($A14="",N(B14)=0),"",D14/B14)</f>
        <v/>
      </c>
      <c r="F14" s="34">
        <f>IF(OR($A14="",N(C14)=0),"",D14/C14)</f>
        <v/>
      </c>
      <c r="G14" s="21">
        <f>IF($A14="","",C14-D14)</f>
        <v/>
      </c>
      <c r="H14" s="35">
        <f>IF($A14="","",SUMIFS(Piano!$Q$9:$Q$48,Piano!$B$9:$B$48,$A14))</f>
        <v/>
      </c>
    </row>
    <row r="15">
      <c r="A15" s="7" t="inlineStr">
        <is>
          <t>Totale della commessa</t>
        </is>
      </c>
      <c r="B15" s="24">
        <f>SUM(Piano!$M$9:$M$48)</f>
        <v/>
      </c>
      <c r="C15" s="24">
        <f>SUM(Piano!$N$9:$N$48)</f>
        <v/>
      </c>
      <c r="D15" s="24">
        <f>SUM(Piano!$O$9:$O$48)</f>
        <v/>
      </c>
      <c r="E15" s="36">
        <f>IF(N(B15)=0,"",D15/B15)</f>
        <v/>
      </c>
      <c r="F15" s="37">
        <f>IF(N(C15)=0,"",D15/C15)</f>
        <v/>
      </c>
      <c r="G15" s="24">
        <f>C15-D15</f>
        <v/>
      </c>
      <c r="H15" s="25">
        <f>SUM(Piano!$Q$9:$Q$48)</f>
        <v/>
      </c>
    </row>
    <row r="17">
      <c r="A17" s="7" t="inlineStr">
        <is>
          <t>La commessa in numeri</t>
        </is>
      </c>
    </row>
    <row r="18">
      <c r="A18" t="inlineStr">
        <is>
          <t>Ore stimate a fine commessa</t>
        </is>
      </c>
      <c r="B18" s="24">
        <f>IF(N(F15)=0,"",C15+(B15-D15)/F15)</f>
        <v/>
      </c>
      <c r="C18" s="6" t="inlineStr">
        <is>
          <t>Ore già consuntivate + ore che mancano, al ritmo di efficienza tenuto finora.</t>
        </is>
      </c>
    </row>
    <row r="19">
      <c r="A19" t="inlineStr">
        <is>
          <t>Differenza rispetto alle ore a budget</t>
        </is>
      </c>
      <c r="B19" s="24">
        <f>IF(B18="","",B18-B15)</f>
        <v/>
      </c>
      <c r="C19" s="6" t="inlineStr">
        <is>
          <t>Positiva: servono più ore del previsto.</t>
        </is>
      </c>
    </row>
    <row r="20">
      <c r="A20" t="inlineStr">
        <is>
          <t>Costo orario medio</t>
        </is>
      </c>
      <c r="B20" s="25">
        <f>Piano!C6</f>
        <v/>
      </c>
      <c r="C20" s="6" t="inlineStr">
        <is>
          <t>Dal foglio «Piano».</t>
        </is>
      </c>
    </row>
    <row r="21">
      <c r="A21" t="inlineStr">
        <is>
          <t>Costo delle ore a budget</t>
        </is>
      </c>
      <c r="B21" s="25">
        <f>B15*B20</f>
        <v/>
      </c>
    </row>
    <row r="22">
      <c r="A22" t="inlineStr">
        <is>
          <t>Costo delle ore stimato a fine commessa</t>
        </is>
      </c>
      <c r="B22" s="25">
        <f>IF(B18="","",B18*B20)</f>
        <v/>
      </c>
    </row>
    <row r="23">
      <c r="A23" t="inlineStr">
        <is>
          <t>Valore da fatturare (somma delle milestone)</t>
        </is>
      </c>
      <c r="B23" s="25">
        <f>H15</f>
        <v/>
      </c>
    </row>
    <row r="24">
      <c r="A24" t="inlineStr">
        <is>
          <t>Margine sulle ore, a budget</t>
        </is>
      </c>
      <c r="B24" s="25">
        <f>B23-B21</f>
        <v/>
      </c>
      <c r="C24" s="6" t="inlineStr">
        <is>
          <t>Valore meno il costo delle ore. Licenze, trasferte e fornitori esclusi.</t>
        </is>
      </c>
    </row>
    <row r="25">
      <c r="A25" t="inlineStr">
        <is>
          <t>Margine sulle ore, stimato a fine commessa</t>
        </is>
      </c>
      <c r="B25" s="25">
        <f>IF(B22="","",B23-B22)</f>
        <v/>
      </c>
      <c r="C25" s="6" t="inlineStr">
        <is>
          <t>Se è più basso di quello a budget, la commessa sta perdendo margine.</t>
        </is>
      </c>
    </row>
  </sheetData>
  <conditionalFormatting sqref="F5:F15">
    <cfRule type="expression" priority="1" dxfId="4">
      <formula>AND(ISNUMBER(F5),F5&lt;0.95)</formula>
    </cfRule>
  </conditionalFormatting>
  <conditionalFormatting sqref="G5:G15">
    <cfRule type="expression" priority="2" dxfId="4">
      <formula>AND(ISNUMBER(G5),G5&gt;0)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8" customWidth="1" min="2" max="2"/>
  </cols>
  <sheetData>
    <row r="1">
      <c r="A1" s="5" t="inlineStr">
        <is>
          <t>Festività e chiusure</t>
        </is>
      </c>
    </row>
    <row r="2">
      <c r="A2" s="6" t="inlineStr">
        <is>
          <t>Queste date non contano come giorni lavorativi. Ci sono le feste nazionali dal 2026 al 2028 (legge 260/1949; il 4 ottobre dal 2026, legge 151/2025). In fondo aggiungi il santo patrono e le chiusure aziendali.</t>
        </is>
      </c>
    </row>
    <row r="4">
      <c r="A4" s="38" t="inlineStr">
        <is>
          <t>Data</t>
        </is>
      </c>
      <c r="B4" s="38" t="inlineStr">
        <is>
          <t>Festa o chiusura</t>
        </is>
      </c>
    </row>
    <row r="5">
      <c r="A5" s="17" t="n">
        <v>46023</v>
      </c>
      <c r="B5" s="23" t="inlineStr">
        <is>
          <t>Capodanno</t>
        </is>
      </c>
    </row>
    <row r="6">
      <c r="A6" s="17" t="n">
        <v>46028</v>
      </c>
      <c r="B6" s="23" t="inlineStr">
        <is>
          <t>Epifania</t>
        </is>
      </c>
    </row>
    <row r="7">
      <c r="A7" s="17" t="n">
        <v>46118</v>
      </c>
      <c r="B7" s="23" t="inlineStr">
        <is>
          <t>Lunedì dell'Angelo</t>
        </is>
      </c>
    </row>
    <row r="8">
      <c r="A8" s="17" t="n">
        <v>46137</v>
      </c>
      <c r="B8" s="23" t="inlineStr">
        <is>
          <t>Festa della Liberazione</t>
        </is>
      </c>
    </row>
    <row r="9">
      <c r="A9" s="17" t="n">
        <v>46143</v>
      </c>
      <c r="B9" s="23" t="inlineStr">
        <is>
          <t>Festa del lavoro</t>
        </is>
      </c>
    </row>
    <row r="10">
      <c r="A10" s="17" t="n">
        <v>46175</v>
      </c>
      <c r="B10" s="23" t="inlineStr">
        <is>
          <t>Festa della Repubblica</t>
        </is>
      </c>
    </row>
    <row r="11">
      <c r="A11" s="17" t="n">
        <v>46249</v>
      </c>
      <c r="B11" s="23" t="inlineStr">
        <is>
          <t>Assunzione (Ferragosto)</t>
        </is>
      </c>
    </row>
    <row r="12">
      <c r="A12" s="17" t="n">
        <v>46299</v>
      </c>
      <c r="B12" s="23" t="inlineStr">
        <is>
          <t>San Francesco d'Assisi, patrono d'Italia</t>
        </is>
      </c>
    </row>
    <row r="13">
      <c r="A13" s="17" t="n">
        <v>46327</v>
      </c>
      <c r="B13" s="23" t="inlineStr">
        <is>
          <t>Ognissanti</t>
        </is>
      </c>
    </row>
    <row r="14">
      <c r="A14" s="17" t="n">
        <v>46364</v>
      </c>
      <c r="B14" s="23" t="inlineStr">
        <is>
          <t>Immacolata Concezione</t>
        </is>
      </c>
    </row>
    <row r="15">
      <c r="A15" s="17" t="n">
        <v>46381</v>
      </c>
      <c r="B15" s="23" t="inlineStr">
        <is>
          <t>Natale</t>
        </is>
      </c>
    </row>
    <row r="16">
      <c r="A16" s="17" t="n">
        <v>46382</v>
      </c>
      <c r="B16" s="23" t="inlineStr">
        <is>
          <t>Santo Stefano</t>
        </is>
      </c>
    </row>
    <row r="17">
      <c r="A17" s="17" t="n">
        <v>46388</v>
      </c>
      <c r="B17" s="23" t="inlineStr">
        <is>
          <t>Capodanno</t>
        </is>
      </c>
    </row>
    <row r="18">
      <c r="A18" s="17" t="n">
        <v>46393</v>
      </c>
      <c r="B18" s="23" t="inlineStr">
        <is>
          <t>Epifania</t>
        </is>
      </c>
    </row>
    <row r="19">
      <c r="A19" s="17" t="n">
        <v>46475</v>
      </c>
      <c r="B19" s="23" t="inlineStr">
        <is>
          <t>Lunedì dell'Angelo</t>
        </is>
      </c>
    </row>
    <row r="20">
      <c r="A20" s="17" t="n">
        <v>46502</v>
      </c>
      <c r="B20" s="23" t="inlineStr">
        <is>
          <t>Festa della Liberazione</t>
        </is>
      </c>
    </row>
    <row r="21">
      <c r="A21" s="17" t="n">
        <v>46508</v>
      </c>
      <c r="B21" s="23" t="inlineStr">
        <is>
          <t>Festa del lavoro</t>
        </is>
      </c>
    </row>
    <row r="22">
      <c r="A22" s="17" t="n">
        <v>46540</v>
      </c>
      <c r="B22" s="23" t="inlineStr">
        <is>
          <t>Festa della Repubblica</t>
        </is>
      </c>
    </row>
    <row r="23">
      <c r="A23" s="17" t="n">
        <v>46614</v>
      </c>
      <c r="B23" s="23" t="inlineStr">
        <is>
          <t>Assunzione (Ferragosto)</t>
        </is>
      </c>
    </row>
    <row r="24">
      <c r="A24" s="17" t="n">
        <v>46664</v>
      </c>
      <c r="B24" s="23" t="inlineStr">
        <is>
          <t>San Francesco d'Assisi, patrono d'Italia</t>
        </is>
      </c>
    </row>
    <row r="25">
      <c r="A25" s="17" t="n">
        <v>46692</v>
      </c>
      <c r="B25" s="23" t="inlineStr">
        <is>
          <t>Ognissanti</t>
        </is>
      </c>
    </row>
    <row r="26">
      <c r="A26" s="17" t="n">
        <v>46729</v>
      </c>
      <c r="B26" s="23" t="inlineStr">
        <is>
          <t>Immacolata Concezione</t>
        </is>
      </c>
    </row>
    <row r="27">
      <c r="A27" s="17" t="n">
        <v>46746</v>
      </c>
      <c r="B27" s="23" t="inlineStr">
        <is>
          <t>Natale</t>
        </is>
      </c>
    </row>
    <row r="28">
      <c r="A28" s="17" t="n">
        <v>46747</v>
      </c>
      <c r="B28" s="23" t="inlineStr">
        <is>
          <t>Santo Stefano</t>
        </is>
      </c>
    </row>
    <row r="29">
      <c r="A29" s="17" t="n">
        <v>46753</v>
      </c>
      <c r="B29" s="23" t="inlineStr">
        <is>
          <t>Capodanno</t>
        </is>
      </c>
    </row>
    <row r="30">
      <c r="A30" s="17" t="n">
        <v>46758</v>
      </c>
      <c r="B30" s="23" t="inlineStr">
        <is>
          <t>Epifania</t>
        </is>
      </c>
    </row>
    <row r="31">
      <c r="A31" s="17" t="n">
        <v>46860</v>
      </c>
      <c r="B31" s="23" t="inlineStr">
        <is>
          <t>Lunedì dell'Angelo</t>
        </is>
      </c>
    </row>
    <row r="32">
      <c r="A32" s="17" t="n">
        <v>46868</v>
      </c>
      <c r="B32" s="23" t="inlineStr">
        <is>
          <t>Festa della Liberazione</t>
        </is>
      </c>
    </row>
    <row r="33">
      <c r="A33" s="17" t="n">
        <v>46874</v>
      </c>
      <c r="B33" s="23" t="inlineStr">
        <is>
          <t>Festa del lavoro</t>
        </is>
      </c>
    </row>
    <row r="34">
      <c r="A34" s="17" t="n">
        <v>46906</v>
      </c>
      <c r="B34" s="23" t="inlineStr">
        <is>
          <t>Festa della Repubblica</t>
        </is>
      </c>
    </row>
    <row r="35">
      <c r="A35" s="17" t="n">
        <v>46980</v>
      </c>
      <c r="B35" s="23" t="inlineStr">
        <is>
          <t>Assunzione (Ferragosto)</t>
        </is>
      </c>
    </row>
    <row r="36">
      <c r="A36" s="17" t="n">
        <v>47030</v>
      </c>
      <c r="B36" s="23" t="inlineStr">
        <is>
          <t>San Francesco d'Assisi, patrono d'Italia</t>
        </is>
      </c>
    </row>
    <row r="37">
      <c r="A37" s="17" t="n">
        <v>47058</v>
      </c>
      <c r="B37" s="23" t="inlineStr">
        <is>
          <t>Ognissanti</t>
        </is>
      </c>
    </row>
    <row r="38">
      <c r="A38" s="17" t="n">
        <v>47095</v>
      </c>
      <c r="B38" s="23" t="inlineStr">
        <is>
          <t>Immacolata Concezione</t>
        </is>
      </c>
    </row>
    <row r="39">
      <c r="A39" s="17" t="n">
        <v>47112</v>
      </c>
      <c r="B39" s="23" t="inlineStr">
        <is>
          <t>Natale</t>
        </is>
      </c>
    </row>
    <row r="40">
      <c r="A40" s="17" t="n">
        <v>47113</v>
      </c>
      <c r="B40" s="23" t="inlineStr">
        <is>
          <t>Santo Stefano</t>
        </is>
      </c>
    </row>
    <row r="41">
      <c r="A41" s="16" t="n"/>
      <c r="B41" s="14" t="inlineStr">
        <is>
          <t>Santo patrono (scrivi la data)</t>
        </is>
      </c>
    </row>
    <row r="42">
      <c r="A42" s="16" t="n"/>
      <c r="B42" s="14" t="n"/>
    </row>
    <row r="43">
      <c r="A43" s="16" t="n"/>
      <c r="B43" s="14" t="n"/>
    </row>
    <row r="44">
      <c r="A44" s="16" t="n"/>
      <c r="B44" s="14" t="n"/>
    </row>
    <row r="45">
      <c r="A45" s="16" t="n"/>
      <c r="B45" s="14" t="n"/>
    </row>
    <row r="46">
      <c r="A46" s="16" t="n"/>
      <c r="B46" s="14" t="n"/>
    </row>
    <row r="47">
      <c r="A47" s="16" t="n"/>
      <c r="B47" s="14" t="n"/>
    </row>
    <row r="48">
      <c r="A48" s="16" t="n"/>
      <c r="B48" s="14" t="n"/>
    </row>
    <row r="49">
      <c r="A49" s="16" t="n"/>
      <c r="B49" s="14" t="n"/>
    </row>
    <row r="50">
      <c r="A50" s="16" t="n"/>
      <c r="B50" s="14" t="n"/>
    </row>
    <row r="51">
      <c r="A51" s="16" t="n"/>
      <c r="B51" s="14" t="n"/>
    </row>
    <row r="52">
      <c r="A52" s="16" t="n"/>
      <c r="B52" s="14" t="n"/>
    </row>
    <row r="53">
      <c r="A53" s="16" t="n"/>
      <c r="B53" s="14" t="n"/>
    </row>
    <row r="54">
      <c r="A54" s="16" t="n"/>
      <c r="B54" s="14" t="n"/>
    </row>
    <row r="55">
      <c r="A55" s="16" t="n"/>
      <c r="B55" s="14" t="n"/>
    </row>
    <row r="56">
      <c r="A56" s="16" t="n"/>
      <c r="B56" s="14" t="n"/>
    </row>
    <row r="57">
      <c r="A57" s="16" t="n"/>
      <c r="B57" s="14" t="n"/>
    </row>
    <row r="58">
      <c r="A58" s="16" t="n"/>
      <c r="B58" s="14" t="n"/>
    </row>
    <row r="59">
      <c r="A59" s="16" t="n"/>
      <c r="B59" s="14" t="n"/>
    </row>
    <row r="60">
      <c r="A60" s="16" t="n"/>
      <c r="B60" s="14" t="n"/>
    </row>
    <row r="61">
      <c r="A61" s="16" t="n"/>
      <c r="B61" s="14" t="n"/>
    </row>
    <row r="62">
      <c r="A62" s="16" t="n"/>
      <c r="B62" s="14" t="n"/>
    </row>
    <row r="63">
      <c r="A63" s="16" t="n"/>
      <c r="B63" s="14" t="n"/>
    </row>
    <row r="64">
      <c r="A64" s="16" t="n"/>
      <c r="B64" s="14" t="n"/>
    </row>
    <row r="65">
      <c r="A65" s="16" t="n"/>
      <c r="B65" s="14" t="n"/>
    </row>
    <row r="66">
      <c r="A66" s="16" t="n"/>
      <c r="B66" s="14" t="n"/>
    </row>
    <row r="67">
      <c r="A67" s="16" t="n"/>
      <c r="B67" s="14" t="n"/>
    </row>
    <row r="68">
      <c r="A68" s="16" t="n"/>
      <c r="B68" s="14" t="n"/>
    </row>
    <row r="69">
      <c r="A69" s="16" t="n"/>
      <c r="B69" s="14" t="n"/>
    </row>
    <row r="70">
      <c r="A70" s="16" t="n"/>
      <c r="B70" s="14" t="n"/>
    </row>
    <row r="71">
      <c r="A71" s="16" t="n"/>
      <c r="B71" s="14" t="n"/>
    </row>
    <row r="72">
      <c r="A72" s="16" t="n"/>
      <c r="B72" s="14" t="n"/>
    </row>
    <row r="73">
      <c r="A73" s="16" t="n"/>
      <c r="B73" s="14" t="n"/>
    </row>
    <row r="74">
      <c r="A74" s="16" t="n"/>
      <c r="B74" s="14" t="n"/>
    </row>
    <row r="75">
      <c r="A75" s="16" t="n"/>
      <c r="B75" s="14" t="n"/>
    </row>
    <row r="76">
      <c r="A76" s="16" t="n"/>
      <c r="B76" s="14" t="n"/>
    </row>
    <row r="77">
      <c r="A77" s="16" t="n"/>
      <c r="B77" s="14" t="n"/>
    </row>
    <row r="78">
      <c r="A78" s="16" t="n"/>
      <c r="B78" s="14" t="n"/>
    </row>
    <row r="79">
      <c r="A79" s="16" t="n"/>
      <c r="B79" s="14" t="n"/>
    </row>
    <row r="80">
      <c r="A80" s="16" t="n"/>
      <c r="B80" s="14" t="n"/>
    </row>
  </sheetData>
  <dataValidations count="1">
    <dataValidation sqref="A5:A80" showDropDown="0" showInputMessage="0" showErrorMessage="1" allowBlank="1" errorTitle="Data" error="Scrivi una data (gg/mm/aaaa)." type="date" operator="greaterThan">
      <formula1>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Talete365</dc:creator>
  <dc:title>Modello Gantt per commesse</dc:title>
  <dc:subject>Pianificazione di una commessa con Gantt, ore a budget e milestone</dc:subject>
  <dcterms:created xsi:type="dcterms:W3CDTF">2026-09-30T18:06:47Z</dcterms:created>
  <dcterms:modified xsi:type="dcterms:W3CDTF">2026-09-30T18:06:47Z</dcterms:modified>
</cp:coreProperties>
</file>